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to_sešit"/>
  <mc:AlternateContent xmlns:mc="http://schemas.openxmlformats.org/markup-compatibility/2006">
    <mc:Choice Requires="x15">
      <x15ac:absPath xmlns:x15ac="http://schemas.microsoft.com/office/spreadsheetml/2010/11/ac" url="R:\Přílohy ke stažení-CZ\Žádost o financování\"/>
    </mc:Choice>
  </mc:AlternateContent>
  <xr:revisionPtr revIDLastSave="0" documentId="13_ncr:1_{4B0A20E7-4CFC-4A16-A042-2EFFD0A14807}" xr6:coauthVersionLast="47" xr6:coauthVersionMax="47" xr10:uidLastSave="{00000000-0000-0000-0000-000000000000}"/>
  <bookViews>
    <workbookView xWindow="6615" yWindow="390" windowWidth="14445" windowHeight="16500" tabRatio="823" xr2:uid="{00000000-000D-0000-FFFF-FFFF00000000}"/>
  </bookViews>
  <sheets>
    <sheet name="ŽÁDOST" sheetId="15" r:id="rId1"/>
  </sheets>
  <definedNames>
    <definedName name="_xlnm.Print_Area" localSheetId="0">ŽÁDOST!$B$14:$U$96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5" l="1"/>
  <c r="G12" i="15"/>
  <c r="D12" i="15"/>
  <c r="P96" i="15"/>
  <c r="J96" i="15"/>
  <c r="C96" i="15"/>
  <c r="J48" i="15"/>
  <c r="G48" i="15"/>
  <c r="B47" i="15"/>
  <c r="L47" i="15"/>
  <c r="L44" i="15"/>
  <c r="J45" i="15"/>
  <c r="G45" i="15"/>
  <c r="B44" i="15"/>
  <c r="B15" i="15"/>
  <c r="B14" i="15"/>
  <c r="U17" i="15"/>
  <c r="N17" i="15"/>
  <c r="S17" i="15"/>
  <c r="G6" i="15" l="1"/>
  <c r="D6" i="15"/>
  <c r="B122" i="15"/>
  <c r="G9" i="15"/>
  <c r="D9" i="15"/>
  <c r="B120" i="15"/>
  <c r="C104" i="15" l="1"/>
  <c r="C103" i="15"/>
  <c r="C102" i="15"/>
  <c r="B29" i="15"/>
  <c r="B118" i="15" l="1"/>
  <c r="B116" i="15"/>
  <c r="B90" i="15" l="1"/>
  <c r="B89" i="15"/>
  <c r="B85" i="15"/>
  <c r="B36" i="15" l="1"/>
  <c r="B22" i="15" l="1"/>
  <c r="J31" i="15"/>
  <c r="G31" i="15"/>
  <c r="B19" i="15"/>
  <c r="B88" i="15"/>
  <c r="B83" i="15"/>
  <c r="B80" i="15"/>
  <c r="B27" i="15"/>
  <c r="B53" i="15" l="1"/>
  <c r="B50" i="15"/>
  <c r="N30" i="15"/>
  <c r="N33" i="15"/>
  <c r="U54" i="15"/>
  <c r="B59" i="15"/>
  <c r="N19" i="15" l="1"/>
  <c r="G106" i="15" l="1"/>
  <c r="L76" i="15"/>
  <c r="L37" i="15"/>
  <c r="S73" i="15"/>
  <c r="P73" i="15"/>
  <c r="N73" i="15"/>
  <c r="L73" i="15"/>
  <c r="J73" i="15"/>
  <c r="N70" i="15"/>
  <c r="L70" i="15"/>
  <c r="J70" i="15"/>
  <c r="S67" i="15"/>
  <c r="P67" i="15"/>
  <c r="N67" i="15"/>
  <c r="L67" i="15"/>
  <c r="J67" i="15"/>
  <c r="S61" i="15"/>
  <c r="P61" i="15"/>
  <c r="N61" i="15"/>
  <c r="L61" i="15"/>
  <c r="J61" i="15"/>
  <c r="U73" i="15"/>
  <c r="J54" i="15"/>
  <c r="G54" i="15"/>
  <c r="G51" i="15"/>
  <c r="J37" i="15"/>
  <c r="G37" i="15"/>
  <c r="N40" i="15" l="1"/>
  <c r="B39" i="15"/>
  <c r="B40" i="15"/>
  <c r="B20" i="15"/>
  <c r="N20" i="15"/>
  <c r="B112" i="15" l="1"/>
  <c r="I111" i="15" l="1"/>
  <c r="L75" i="15"/>
  <c r="M109" i="15"/>
  <c r="B56" i="15" s="1"/>
  <c r="I109" i="15"/>
  <c r="N56" i="15" l="1"/>
  <c r="L78" i="15"/>
  <c r="L77" i="15"/>
  <c r="B78" i="15"/>
  <c r="B77" i="15"/>
  <c r="B76" i="15"/>
  <c r="B75" i="15"/>
  <c r="B72" i="15"/>
  <c r="B69" i="15"/>
  <c r="B66" i="15"/>
  <c r="B63" i="15"/>
  <c r="B60" i="15"/>
  <c r="B81" i="15"/>
  <c r="I110" i="15"/>
  <c r="E106" i="15"/>
  <c r="N36" i="15"/>
  <c r="B33" i="15"/>
  <c r="N35" i="15" l="1"/>
  <c r="N23" i="15"/>
  <c r="B30" i="15"/>
  <c r="B86" i="15"/>
  <c r="N22" i="15"/>
  <c r="B92" i="15"/>
  <c r="B91" i="15"/>
  <c r="B84" i="15"/>
  <c r="B24" i="15"/>
  <c r="B43" i="15" l="1"/>
  <c r="B17" i="15"/>
  <c r="N34" i="15"/>
  <c r="B35" i="15"/>
  <c r="B34" i="15"/>
  <c r="B23" i="15"/>
  <c r="B21" i="15"/>
</calcChain>
</file>

<file path=xl/sharedStrings.xml><?xml version="1.0" encoding="utf-8"?>
<sst xmlns="http://schemas.openxmlformats.org/spreadsheetml/2006/main" count="26" uniqueCount="26">
  <si>
    <t>Podklady CZ</t>
  </si>
  <si>
    <t xml:space="preserve">  Facebook:</t>
  </si>
  <si>
    <t>vez pojištění:</t>
  </si>
  <si>
    <t>Doklady:</t>
  </si>
  <si>
    <t>nic (Grenke, Essox-PO od 150 tis.)</t>
  </si>
  <si>
    <t>Essox PO do 150 tis.</t>
  </si>
  <si>
    <t>podklady:</t>
  </si>
  <si>
    <t xml:space="preserve"> 1-2</t>
  </si>
  <si>
    <t xml:space="preserve"> 3-5</t>
  </si>
  <si>
    <t xml:space="preserve"> 6-10</t>
  </si>
  <si>
    <t xml:space="preserve"> 11-20</t>
  </si>
  <si>
    <t xml:space="preserve"> 21-50</t>
  </si>
  <si>
    <t xml:space="preserve"> &gt;50</t>
  </si>
  <si>
    <t>Jméno a příjmení zam. EUL</t>
  </si>
  <si>
    <t>E-mail:</t>
  </si>
  <si>
    <t>Poštovní adresa:</t>
  </si>
  <si>
    <t>Vysoká 273, 269 01 Rakovník</t>
  </si>
  <si>
    <t>Kontaktní osoba EUL pro žádost</t>
  </si>
  <si>
    <t>Mobi CZ:</t>
  </si>
  <si>
    <t>Mobi SK:</t>
  </si>
  <si>
    <t>Jana Komínková</t>
  </si>
  <si>
    <t>kominkova@euroleasing.cz</t>
  </si>
  <si>
    <t>+420 608 345 108</t>
  </si>
  <si>
    <t>+421 948 441 544</t>
  </si>
  <si>
    <t>CZ</t>
  </si>
  <si>
    <t xml:space="preserve">    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</si>
</sst>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[&lt;=9999999]###\ ##\ ##;##\ ##\ ##\ ##"/>
  </numFmts>
  <fonts count="5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7"/>
      <color indexed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Arial CE"/>
      <charset val="238"/>
    </font>
    <font>
      <sz val="7"/>
      <name val="Arial CE"/>
      <charset val="238"/>
    </font>
    <font>
      <b/>
      <sz val="8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7"/>
      <name val="Tahoma"/>
      <family val="2"/>
    </font>
    <font>
      <sz val="8"/>
      <name val="Arial CE"/>
      <family val="2"/>
      <charset val="238"/>
    </font>
    <font>
      <i/>
      <sz val="7"/>
      <name val="Tahoma"/>
      <family val="2"/>
      <charset val="238"/>
    </font>
    <font>
      <i/>
      <sz val="6"/>
      <name val="Tahoma"/>
      <family val="2"/>
      <charset val="238"/>
    </font>
    <font>
      <sz val="6"/>
      <name val="Arial CE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b/>
      <i/>
      <sz val="7"/>
      <name val="Tahoma"/>
      <family val="2"/>
      <charset val="238"/>
    </font>
    <font>
      <i/>
      <sz val="5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name val="Arial CE"/>
      <charset val="238"/>
    </font>
    <font>
      <i/>
      <sz val="6"/>
      <name val="Arial CE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i/>
      <sz val="6"/>
      <name val="Arial Narrow"/>
      <family val="2"/>
      <charset val="238"/>
    </font>
    <font>
      <b/>
      <sz val="6"/>
      <name val="Tahoma"/>
      <family val="2"/>
      <charset val="238"/>
    </font>
    <font>
      <sz val="6"/>
      <name val="Arial Narrow"/>
      <family val="2"/>
      <charset val="238"/>
    </font>
    <font>
      <b/>
      <i/>
      <sz val="6"/>
      <name val="Arial Narrow"/>
      <family val="2"/>
      <charset val="238"/>
    </font>
    <font>
      <b/>
      <sz val="6"/>
      <name val="Arial Narrow"/>
      <family val="2"/>
      <charset val="238"/>
    </font>
    <font>
      <sz val="5"/>
      <name val="Tahoma"/>
      <family val="2"/>
      <charset val="238"/>
    </font>
    <font>
      <sz val="5"/>
      <name val="Arial CE"/>
      <charset val="238"/>
    </font>
    <font>
      <sz val="8"/>
      <name val="Wingdings"/>
      <charset val="2"/>
    </font>
    <font>
      <i/>
      <sz val="7"/>
      <name val="Arial CE"/>
      <charset val="238"/>
    </font>
    <font>
      <i/>
      <sz val="10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7"/>
      <color indexed="9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5"/>
      <name val="Tahoma"/>
      <family val="2"/>
      <charset val="238"/>
    </font>
    <font>
      <b/>
      <sz val="7"/>
      <color theme="0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8"/>
      <color theme="0"/>
      <name val="Tahoma"/>
      <family val="2"/>
      <charset val="238"/>
    </font>
    <font>
      <sz val="8"/>
      <color indexed="10"/>
      <name val="Tahoma"/>
      <family val="2"/>
      <charset val="238"/>
    </font>
    <font>
      <sz val="18"/>
      <name val="AvenirNext LT Pro Bold"/>
      <family val="2"/>
      <charset val="238"/>
    </font>
    <font>
      <sz val="18"/>
      <name val="Arial CE"/>
      <charset val="238"/>
    </font>
    <font>
      <sz val="10"/>
      <color theme="0"/>
      <name val="AvenirNext LT Pro Bold"/>
      <family val="2"/>
    </font>
    <font>
      <b/>
      <sz val="6"/>
      <color rgb="FF068777"/>
      <name val="Tahoma"/>
      <family val="2"/>
      <charset val="238"/>
    </font>
    <font>
      <b/>
      <sz val="6"/>
      <color rgb="FF068777"/>
      <name val="Arial CE"/>
      <charset val="238"/>
    </font>
    <font>
      <b/>
      <i/>
      <sz val="8"/>
      <color theme="0"/>
      <name val="Tahoma"/>
      <family val="2"/>
      <charset val="238"/>
    </font>
    <font>
      <b/>
      <sz val="8"/>
      <color rgb="FFC7C6C5"/>
      <name val="AvenirNext LT Pro Bold"/>
      <family val="2"/>
      <charset val="238"/>
    </font>
    <font>
      <sz val="10"/>
      <color rgb="FFC7C6C5"/>
      <name val="Arial CE"/>
      <charset val="238"/>
    </font>
    <font>
      <b/>
      <sz val="8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68777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D83"/>
        <bgColor indexed="64"/>
      </patternFill>
    </fill>
  </fills>
  <borders count="7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rgb="FFFFCD83"/>
      </left>
      <right/>
      <top style="medium">
        <color rgb="FFFFCD83"/>
      </top>
      <bottom style="medium">
        <color rgb="FFFFCD83"/>
      </bottom>
      <diagonal/>
    </border>
    <border>
      <left/>
      <right/>
      <top style="medium">
        <color rgb="FFFFCD83"/>
      </top>
      <bottom style="medium">
        <color rgb="FFFFCD83"/>
      </bottom>
      <diagonal/>
    </border>
    <border>
      <left/>
      <right style="medium">
        <color indexed="60"/>
      </right>
      <top style="medium">
        <color rgb="FFFFCD83"/>
      </top>
      <bottom style="medium">
        <color rgb="FFFFCD83"/>
      </bottom>
      <diagonal/>
    </border>
    <border>
      <left style="medium">
        <color indexed="60"/>
      </left>
      <right/>
      <top style="medium">
        <color rgb="FFFFCD83"/>
      </top>
      <bottom style="medium">
        <color rgb="FFFFCD83"/>
      </bottom>
      <diagonal/>
    </border>
    <border>
      <left/>
      <right style="medium">
        <color rgb="FFFFCD83"/>
      </right>
      <top style="medium">
        <color rgb="FFFFCD83"/>
      </top>
      <bottom style="medium">
        <color rgb="FFFFCD83"/>
      </bottom>
      <diagonal/>
    </border>
    <border>
      <left/>
      <right/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rgb="FFE6E6E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E6E6E6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medium">
        <color rgb="FFE6E6E6"/>
      </top>
      <bottom style="thin">
        <color theme="0" tint="-0.24994659260841701"/>
      </bottom>
      <diagonal/>
    </border>
    <border>
      <left/>
      <right style="medium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/>
      <diagonal/>
    </border>
    <border>
      <left/>
      <right/>
      <top style="medium">
        <color rgb="FFE6E6E6"/>
      </top>
      <bottom style="thin">
        <color theme="0" tint="-0.24994659260841701"/>
      </bottom>
      <diagonal/>
    </border>
    <border>
      <left/>
      <right style="thin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E6E6E6"/>
      </left>
      <right style="medium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E6E6E6"/>
      </right>
      <top/>
      <bottom/>
      <diagonal/>
    </border>
    <border>
      <left style="medium">
        <color rgb="FFE6E6E6"/>
      </left>
      <right style="thin">
        <color rgb="FFE6E6E6"/>
      </right>
      <top style="medium">
        <color rgb="FFE6E6E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 style="thin">
        <color theme="0" tint="-0.24994659260841701"/>
      </bottom>
      <diagonal/>
    </border>
    <border>
      <left style="thin">
        <color rgb="FFE6E6E6"/>
      </left>
      <right/>
      <top style="medium">
        <color rgb="FFE6E6E6"/>
      </top>
      <bottom/>
      <diagonal/>
    </border>
    <border>
      <left style="thin">
        <color rgb="FFE6E6E6"/>
      </left>
      <right/>
      <top/>
      <bottom style="medium">
        <color rgb="FFE6E6E6"/>
      </bottom>
      <diagonal/>
    </border>
    <border>
      <left style="thin">
        <color rgb="FFE6E6E6"/>
      </left>
      <right/>
      <top style="medium">
        <color rgb="FFE6E6E6"/>
      </top>
      <bottom style="medium">
        <color rgb="FFE6E6E6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rgb="FFE6E6E6"/>
      </right>
      <top/>
      <bottom/>
      <diagonal/>
    </border>
    <border>
      <left/>
      <right style="thin">
        <color rgb="FFE6E6E6"/>
      </right>
      <top style="medium">
        <color rgb="FFE6E6E6"/>
      </top>
      <bottom/>
      <diagonal/>
    </border>
    <border>
      <left/>
      <right style="thin">
        <color rgb="FFE6E6E6"/>
      </right>
      <top style="thin">
        <color theme="0" tint="-0.24994659260841701"/>
      </top>
      <bottom/>
      <diagonal/>
    </border>
    <border>
      <left style="medium">
        <color rgb="FFE6E6E6"/>
      </left>
      <right style="thin">
        <color rgb="FFE6E6E6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E6E6E6"/>
      </right>
      <top/>
      <bottom style="medium">
        <color rgb="FFE6E6E6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FFCC99"/>
      </top>
      <bottom style="thin">
        <color rgb="FFFFCC99"/>
      </bottom>
      <diagonal/>
    </border>
    <border>
      <left/>
      <right style="thin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E6E6E6"/>
      </left>
      <right style="medium">
        <color rgb="FFE6E6E6"/>
      </right>
      <top style="medium">
        <color rgb="FFE6E6E6"/>
      </top>
      <bottom/>
      <diagonal/>
    </border>
    <border>
      <left/>
      <right style="thin">
        <color theme="0" tint="-0.24994659260841701"/>
      </right>
      <top style="medium">
        <color rgb="FFE6E6E6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E6E6E6"/>
      </top>
      <bottom/>
      <diagonal/>
    </border>
    <border>
      <left style="thin">
        <color rgb="FFE6E6E6"/>
      </left>
      <right/>
      <top style="thin">
        <color rgb="FFE6E6E6"/>
      </top>
      <bottom/>
      <diagonal/>
    </border>
    <border>
      <left/>
      <right/>
      <top style="thin">
        <color rgb="FFE6E6E6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rgb="FF555555"/>
      </bottom>
      <diagonal/>
    </border>
    <border>
      <left style="thin">
        <color rgb="FFE6E6E6"/>
      </left>
      <right/>
      <top/>
      <bottom style="medium">
        <color rgb="FF555555"/>
      </bottom>
      <diagonal/>
    </border>
    <border>
      <left/>
      <right style="medium">
        <color rgb="FFE6E6E6"/>
      </right>
      <top/>
      <bottom style="medium">
        <color rgb="FF555555"/>
      </bottom>
      <diagonal/>
    </border>
    <border>
      <left style="medium">
        <color rgb="FFE6E6E6"/>
      </left>
      <right/>
      <top style="thin">
        <color theme="0" tint="-0.24994659260841701"/>
      </top>
      <bottom style="medium">
        <color rgb="FF555555"/>
      </bottom>
      <diagonal/>
    </border>
    <border>
      <left/>
      <right/>
      <top style="thin">
        <color theme="0" tint="-0.24994659260841701"/>
      </top>
      <bottom style="medium">
        <color rgb="FF55555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555555"/>
      </bottom>
      <diagonal/>
    </border>
    <border>
      <left style="thin">
        <color rgb="FFE6E6E6"/>
      </left>
      <right/>
      <top style="medium">
        <color rgb="FFE6E6E6"/>
      </top>
      <bottom style="medium">
        <color rgb="FF555555"/>
      </bottom>
      <diagonal/>
    </border>
    <border>
      <left/>
      <right/>
      <top style="medium">
        <color rgb="FFE6E6E6"/>
      </top>
      <bottom style="medium">
        <color rgb="FF555555"/>
      </bottom>
      <diagonal/>
    </border>
    <border>
      <left/>
      <right style="thin">
        <color rgb="FFE6E6E6"/>
      </right>
      <top style="medium">
        <color rgb="FFE6E6E6"/>
      </top>
      <bottom style="medium">
        <color rgb="FF555555"/>
      </bottom>
      <diagonal/>
    </border>
    <border>
      <left style="medium">
        <color rgb="FFE6E6E6"/>
      </left>
      <right/>
      <top/>
      <bottom style="medium">
        <color rgb="FF555555"/>
      </bottom>
      <diagonal/>
    </border>
    <border>
      <left/>
      <right style="thin">
        <color rgb="FFE6E6E6"/>
      </right>
      <top/>
      <bottom style="medium">
        <color rgb="FF555555"/>
      </bottom>
      <diagonal/>
    </border>
    <border>
      <left/>
      <right style="medium">
        <color rgb="FFE6E6E6"/>
      </right>
      <top style="thin">
        <color theme="0" tint="-0.24994659260841701"/>
      </top>
      <bottom style="medium">
        <color rgb="FF555555"/>
      </bottom>
      <diagonal/>
    </border>
    <border>
      <left/>
      <right style="thin">
        <color rgb="FFE6E6E6"/>
      </right>
      <top style="thin">
        <color theme="0" tint="-0.24994659260841701"/>
      </top>
      <bottom style="medium">
        <color rgb="FF555555"/>
      </bottom>
      <diagonal/>
    </border>
    <border>
      <left/>
      <right/>
      <top/>
      <bottom style="medium">
        <color auto="1"/>
      </bottom>
      <diagonal/>
    </border>
    <border>
      <left style="thin">
        <color rgb="FFE6E6E6"/>
      </left>
      <right/>
      <top/>
      <bottom style="medium">
        <color auto="1"/>
      </bottom>
      <diagonal/>
    </border>
    <border>
      <left/>
      <right style="thin">
        <color rgb="FFE6E6E6"/>
      </right>
      <top/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rgb="FFE6E6E6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4.9989318521683403E-2"/>
      </left>
      <right/>
      <top/>
      <bottom style="medium">
        <color rgb="FF555555"/>
      </bottom>
      <diagonal/>
    </border>
    <border>
      <left/>
      <right style="thin">
        <color theme="0" tint="-4.9989318521683403E-2"/>
      </right>
      <top/>
      <bottom style="medium">
        <color rgb="FF555555"/>
      </bottom>
      <diagonal/>
    </border>
    <border>
      <left style="medium">
        <color theme="0" tint="-0.24994659260841701"/>
      </left>
      <right/>
      <top/>
      <bottom style="medium">
        <color rgb="FF555555"/>
      </bottom>
      <diagonal/>
    </border>
    <border>
      <left/>
      <right style="medium">
        <color theme="0" tint="-0.24994659260841701"/>
      </right>
      <top/>
      <bottom style="medium">
        <color rgb="FF555555"/>
      </bottom>
      <diagonal/>
    </border>
  </borders>
  <cellStyleXfs count="3">
    <xf numFmtId="0" fontId="0" fillId="0" borderId="0" applyFont="0"/>
    <xf numFmtId="0" fontId="2" fillId="0" borderId="0" applyNumberFormat="0" applyFon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2">
    <xf numFmtId="0" fontId="0" fillId="0" borderId="0" xfId="0"/>
    <xf numFmtId="0" fontId="6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3" fontId="6" fillId="2" borderId="0" xfId="0" applyNumberFormat="1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13" fillId="5" borderId="0" xfId="0" applyFont="1" applyFill="1" applyBorder="1" applyAlignment="1" applyProtection="1">
      <protection hidden="1"/>
    </xf>
    <xf numFmtId="0" fontId="13" fillId="5" borderId="1" xfId="0" applyFont="1" applyFill="1" applyBorder="1" applyAlignment="1" applyProtection="1"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49" fontId="12" fillId="3" borderId="0" xfId="0" applyNumberFormat="1" applyFont="1" applyFill="1" applyProtection="1">
      <protection hidden="1"/>
    </xf>
    <xf numFmtId="0" fontId="0" fillId="0" borderId="0" xfId="0" applyBorder="1" applyAlignment="1" applyProtection="1">
      <protection hidden="1"/>
    </xf>
    <xf numFmtId="49" fontId="11" fillId="3" borderId="0" xfId="0" applyNumberFormat="1" applyFont="1" applyFill="1" applyProtection="1">
      <protection hidden="1"/>
    </xf>
    <xf numFmtId="0" fontId="12" fillId="3" borderId="0" xfId="0" applyFont="1" applyFill="1" applyProtection="1">
      <protection hidden="1"/>
    </xf>
    <xf numFmtId="0" fontId="14" fillId="3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4" fillId="3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29" fillId="3" borderId="0" xfId="0" applyFont="1" applyFill="1" applyProtection="1">
      <protection hidden="1"/>
    </xf>
    <xf numFmtId="0" fontId="29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30" fillId="0" borderId="0" xfId="0" applyFont="1" applyProtection="1">
      <protection hidden="1"/>
    </xf>
    <xf numFmtId="0" fontId="30" fillId="3" borderId="0" xfId="0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 vertical="top"/>
      <protection hidden="1"/>
    </xf>
    <xf numFmtId="0" fontId="30" fillId="3" borderId="0" xfId="0" applyFont="1" applyFill="1" applyAlignment="1" applyProtection="1">
      <alignment horizontal="justify" vertical="top"/>
      <protection hidden="1"/>
    </xf>
    <xf numFmtId="0" fontId="30" fillId="0" borderId="0" xfId="0" applyFont="1" applyAlignment="1" applyProtection="1">
      <alignment horizontal="justify" vertical="top"/>
      <protection hidden="1"/>
    </xf>
    <xf numFmtId="0" fontId="36" fillId="2" borderId="0" xfId="0" applyFont="1" applyFill="1" applyAlignment="1" applyProtection="1">
      <alignment horizontal="center" vertical="top"/>
      <protection hidden="1"/>
    </xf>
    <xf numFmtId="0" fontId="28" fillId="3" borderId="0" xfId="0" applyFont="1" applyFill="1" applyBorder="1" applyProtection="1">
      <protection hidden="1"/>
    </xf>
    <xf numFmtId="0" fontId="28" fillId="5" borderId="0" xfId="0" applyFont="1" applyFill="1" applyBorder="1" applyProtection="1">
      <protection hidden="1"/>
    </xf>
    <xf numFmtId="0" fontId="28" fillId="3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38" fillId="5" borderId="0" xfId="0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26" fillId="5" borderId="0" xfId="0" applyFont="1" applyFill="1" applyBorder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shrinkToFit="1"/>
      <protection locked="0"/>
    </xf>
    <xf numFmtId="0" fontId="23" fillId="5" borderId="17" xfId="0" applyFont="1" applyFill="1" applyBorder="1" applyAlignment="1" applyProtection="1">
      <alignment shrinkToFit="1"/>
      <protection locked="0"/>
    </xf>
    <xf numFmtId="0" fontId="16" fillId="5" borderId="27" xfId="0" applyFont="1" applyFill="1" applyBorder="1" applyAlignment="1" applyProtection="1">
      <alignment horizontal="left" vertical="center"/>
      <protection hidden="1"/>
    </xf>
    <xf numFmtId="0" fontId="26" fillId="5" borderId="27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shrinkToFit="1"/>
      <protection locked="0"/>
    </xf>
    <xf numFmtId="0" fontId="16" fillId="5" borderId="0" xfId="0" applyFont="1" applyFill="1" applyBorder="1" applyAlignment="1" applyProtection="1">
      <alignment shrinkToFit="1"/>
      <protection locked="0"/>
    </xf>
    <xf numFmtId="0" fontId="16" fillId="5" borderId="27" xfId="0" applyFont="1" applyFill="1" applyBorder="1" applyAlignment="1" applyProtection="1">
      <alignment shrinkToFit="1"/>
      <protection locked="0"/>
    </xf>
    <xf numFmtId="0" fontId="26" fillId="5" borderId="27" xfId="0" applyFont="1" applyFill="1" applyBorder="1" applyAlignment="1" applyProtection="1">
      <alignment shrinkToFit="1"/>
      <protection locked="0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16" fillId="5" borderId="27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shrinkToFit="1"/>
      <protection locked="0"/>
    </xf>
    <xf numFmtId="0" fontId="31" fillId="5" borderId="0" xfId="0" applyFont="1" applyFill="1" applyBorder="1" applyAlignment="1" applyProtection="1">
      <alignment vertical="center"/>
      <protection hidden="1"/>
    </xf>
    <xf numFmtId="0" fontId="16" fillId="5" borderId="30" xfId="0" applyFont="1" applyFill="1" applyBorder="1" applyAlignment="1" applyProtection="1">
      <protection hidden="1"/>
    </xf>
    <xf numFmtId="0" fontId="16" fillId="5" borderId="17" xfId="0" applyFont="1" applyFill="1" applyBorder="1" applyAlignment="1" applyProtection="1">
      <alignment vertical="center"/>
      <protection hidden="1"/>
    </xf>
    <xf numFmtId="0" fontId="26" fillId="5" borderId="17" xfId="0" applyFont="1" applyFill="1" applyBorder="1" applyAlignment="1" applyProtection="1">
      <alignment vertical="center"/>
      <protection hidden="1"/>
    </xf>
    <xf numFmtId="0" fontId="40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41" fillId="5" borderId="0" xfId="0" applyFont="1" applyFill="1" applyBorder="1" applyAlignment="1" applyProtection="1">
      <alignment horizontal="left" vertical="center"/>
      <protection locked="0"/>
    </xf>
    <xf numFmtId="0" fontId="42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17" fillId="5" borderId="17" xfId="0" applyFont="1" applyFill="1" applyBorder="1" applyAlignment="1" applyProtection="1">
      <alignment vertical="center"/>
      <protection hidden="1"/>
    </xf>
    <xf numFmtId="0" fontId="31" fillId="5" borderId="17" xfId="0" applyFont="1" applyFill="1" applyBorder="1" applyAlignment="1" applyProtection="1">
      <alignment vertical="center"/>
      <protection hidden="1"/>
    </xf>
    <xf numFmtId="0" fontId="40" fillId="5" borderId="17" xfId="0" applyFont="1" applyFill="1" applyBorder="1" applyAlignment="1">
      <alignment vertical="center"/>
    </xf>
    <xf numFmtId="0" fontId="30" fillId="5" borderId="17" xfId="0" applyFont="1" applyFill="1" applyBorder="1" applyAlignment="1">
      <alignment vertical="center"/>
    </xf>
    <xf numFmtId="0" fontId="17" fillId="5" borderId="27" xfId="0" applyFont="1" applyFill="1" applyBorder="1" applyAlignment="1" applyProtection="1">
      <alignment vertical="center"/>
      <protection hidden="1"/>
    </xf>
    <xf numFmtId="0" fontId="31" fillId="5" borderId="27" xfId="0" applyFont="1" applyFill="1" applyBorder="1" applyAlignment="1" applyProtection="1">
      <alignment vertical="center"/>
      <protection hidden="1"/>
    </xf>
    <xf numFmtId="0" fontId="40" fillId="5" borderId="27" xfId="0" applyFont="1" applyFill="1" applyBorder="1" applyAlignment="1">
      <alignment vertical="center"/>
    </xf>
    <xf numFmtId="0" fontId="30" fillId="5" borderId="27" xfId="0" applyFont="1" applyFill="1" applyBorder="1" applyAlignment="1">
      <alignment vertical="center"/>
    </xf>
    <xf numFmtId="0" fontId="17" fillId="0" borderId="27" xfId="0" applyFont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Protection="1">
      <protection hidden="1"/>
    </xf>
    <xf numFmtId="0" fontId="25" fillId="5" borderId="0" xfId="0" applyFont="1" applyFill="1" applyBorder="1" applyAlignment="1">
      <alignment vertical="center"/>
    </xf>
    <xf numFmtId="0" fontId="30" fillId="5" borderId="36" xfId="0" applyFont="1" applyFill="1" applyBorder="1" applyAlignment="1">
      <alignment vertical="center"/>
    </xf>
    <xf numFmtId="0" fontId="42" fillId="5" borderId="36" xfId="0" applyFont="1" applyFill="1" applyBorder="1" applyAlignment="1">
      <alignment horizontal="left" vertical="center"/>
    </xf>
    <xf numFmtId="0" fontId="30" fillId="5" borderId="38" xfId="0" applyFont="1" applyFill="1" applyBorder="1" applyAlignment="1">
      <alignment vertical="center"/>
    </xf>
    <xf numFmtId="0" fontId="30" fillId="5" borderId="30" xfId="0" applyFont="1" applyFill="1" applyBorder="1" applyAlignment="1">
      <alignment vertical="center"/>
    </xf>
    <xf numFmtId="0" fontId="31" fillId="5" borderId="36" xfId="0" applyFont="1" applyFill="1" applyBorder="1" applyAlignment="1" applyProtection="1">
      <alignment horizontal="left" vertical="center"/>
      <protection hidden="1"/>
    </xf>
    <xf numFmtId="0" fontId="31" fillId="5" borderId="36" xfId="0" applyFont="1" applyFill="1" applyBorder="1" applyAlignment="1" applyProtection="1">
      <alignment vertical="center"/>
      <protection hidden="1"/>
    </xf>
    <xf numFmtId="0" fontId="21" fillId="5" borderId="36" xfId="0" applyFont="1" applyFill="1" applyBorder="1" applyAlignment="1" applyProtection="1">
      <alignment horizontal="left" vertical="center"/>
      <protection hidden="1"/>
    </xf>
    <xf numFmtId="0" fontId="26" fillId="5" borderId="36" xfId="0" applyFont="1" applyFill="1" applyBorder="1" applyAlignment="1" applyProtection="1">
      <alignment vertical="center"/>
      <protection hidden="1"/>
    </xf>
    <xf numFmtId="0" fontId="26" fillId="5" borderId="38" xfId="0" applyFont="1" applyFill="1" applyBorder="1" applyAlignment="1" applyProtection="1">
      <alignment vertical="center"/>
      <protection hidden="1"/>
    </xf>
    <xf numFmtId="0" fontId="16" fillId="5" borderId="36" xfId="0" applyFont="1" applyFill="1" applyBorder="1" applyAlignment="1" applyProtection="1">
      <protection hidden="1"/>
    </xf>
    <xf numFmtId="0" fontId="45" fillId="2" borderId="0" xfId="0" applyFont="1" applyFill="1" applyAlignment="1" applyProtection="1">
      <alignment horizontal="center" vertical="top"/>
      <protection hidden="1"/>
    </xf>
    <xf numFmtId="0" fontId="45" fillId="2" borderId="0" xfId="0" applyFont="1" applyFill="1" applyAlignment="1" applyProtection="1">
      <alignment horizontal="right" vertical="top"/>
      <protection hidden="1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 shrinkToFit="1"/>
      <protection locked="0"/>
    </xf>
    <xf numFmtId="0" fontId="42" fillId="5" borderId="41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left" vertical="center" shrinkToFit="1"/>
      <protection locked="0"/>
    </xf>
    <xf numFmtId="0" fontId="0" fillId="5" borderId="38" xfId="0" applyFill="1" applyBorder="1" applyAlignment="1" applyProtection="1">
      <alignment horizontal="left" vertical="center" shrinkToFit="1"/>
      <protection locked="0"/>
    </xf>
    <xf numFmtId="0" fontId="19" fillId="5" borderId="0" xfId="0" applyFont="1" applyFill="1" applyBorder="1" applyAlignment="1" applyProtection="1">
      <alignment horizontal="left" vertical="center" shrinkToFit="1"/>
      <protection locked="0"/>
    </xf>
    <xf numFmtId="9" fontId="33" fillId="5" borderId="0" xfId="0" applyNumberFormat="1" applyFont="1" applyFill="1" applyBorder="1" applyAlignment="1" applyProtection="1">
      <alignment horizontal="left" vertical="center" shrinkToFit="1"/>
      <protection hidden="1"/>
    </xf>
    <xf numFmtId="9" fontId="33" fillId="5" borderId="36" xfId="0" applyNumberFormat="1" applyFont="1" applyFill="1" applyBorder="1" applyAlignment="1" applyProtection="1">
      <alignment horizontal="left" vertical="center" shrinkToFit="1"/>
      <protection hidden="1"/>
    </xf>
    <xf numFmtId="0" fontId="0" fillId="5" borderId="27" xfId="0" applyFill="1" applyBorder="1" applyAlignment="1" applyProtection="1">
      <alignment horizontal="left" vertical="center" shrinkToFit="1"/>
      <protection locked="0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16" fillId="2" borderId="47" xfId="0" applyFont="1" applyFill="1" applyBorder="1" applyAlignment="1" applyProtection="1">
      <alignment vertical="center"/>
      <protection hidden="1"/>
    </xf>
    <xf numFmtId="0" fontId="16" fillId="2" borderId="48" xfId="0" applyFont="1" applyFill="1" applyBorder="1" applyAlignment="1" applyProtection="1">
      <alignment vertical="center"/>
      <protection hidden="1"/>
    </xf>
    <xf numFmtId="0" fontId="26" fillId="0" borderId="48" xfId="0" applyFont="1" applyBorder="1" applyAlignment="1" applyProtection="1">
      <alignment vertical="center"/>
      <protection hidden="1"/>
    </xf>
    <xf numFmtId="0" fontId="26" fillId="5" borderId="48" xfId="0" applyFont="1" applyFill="1" applyBorder="1" applyAlignment="1" applyProtection="1">
      <alignment vertical="center"/>
      <protection hidden="1"/>
    </xf>
    <xf numFmtId="0" fontId="0" fillId="5" borderId="48" xfId="0" applyFill="1" applyBorder="1" applyAlignment="1">
      <alignment vertical="center"/>
    </xf>
    <xf numFmtId="0" fontId="18" fillId="2" borderId="29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shrinkToFit="1"/>
      <protection locked="0"/>
    </xf>
    <xf numFmtId="0" fontId="7" fillId="5" borderId="0" xfId="0" applyFont="1" applyFill="1" applyBorder="1" applyAlignment="1" applyProtection="1">
      <alignment horizontal="left" vertical="center" shrinkToFit="1"/>
      <protection locked="0"/>
    </xf>
    <xf numFmtId="0" fontId="18" fillId="5" borderId="47" xfId="0" applyFont="1" applyFill="1" applyBorder="1" applyAlignment="1" applyProtection="1">
      <alignment horizontal="left"/>
      <protection locked="0"/>
    </xf>
    <xf numFmtId="0" fontId="18" fillId="5" borderId="48" xfId="0" applyFont="1" applyFill="1" applyBorder="1" applyAlignment="1" applyProtection="1">
      <alignment horizontal="left"/>
      <protection locked="0"/>
    </xf>
    <xf numFmtId="0" fontId="7" fillId="5" borderId="48" xfId="0" applyFont="1" applyFill="1" applyBorder="1" applyAlignment="1" applyProtection="1">
      <alignment horizontal="left"/>
      <protection locked="0"/>
    </xf>
    <xf numFmtId="0" fontId="31" fillId="5" borderId="0" xfId="0" applyFont="1" applyFill="1" applyBorder="1" applyAlignment="1" applyProtection="1">
      <alignment horizontal="left" vertical="center" shrinkToFit="1"/>
      <protection locked="0"/>
    </xf>
    <xf numFmtId="0" fontId="31" fillId="5" borderId="0" xfId="0" applyFont="1" applyFill="1" applyBorder="1" applyAlignment="1" applyProtection="1">
      <alignment vertical="center" shrinkToFit="1"/>
      <protection hidden="1"/>
    </xf>
    <xf numFmtId="0" fontId="37" fillId="5" borderId="0" xfId="0" applyFont="1" applyFill="1" applyAlignment="1" applyProtection="1">
      <alignment horizontal="right" vertical="top"/>
      <protection hidden="1"/>
    </xf>
    <xf numFmtId="0" fontId="18" fillId="5" borderId="17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Protection="1">
      <protection hidden="1"/>
    </xf>
    <xf numFmtId="0" fontId="3" fillId="12" borderId="0" xfId="0" applyFont="1" applyFill="1" applyProtection="1">
      <protection hidden="1"/>
    </xf>
    <xf numFmtId="0" fontId="3" fillId="12" borderId="0" xfId="0" applyFont="1" applyFill="1" applyBorder="1" applyAlignment="1" applyProtection="1">
      <protection hidden="1"/>
    </xf>
    <xf numFmtId="0" fontId="27" fillId="10" borderId="0" xfId="0" applyFont="1" applyFill="1"/>
    <xf numFmtId="0" fontId="27" fillId="10" borderId="0" xfId="0" applyFont="1" applyFill="1" applyAlignment="1">
      <alignment vertical="center"/>
    </xf>
    <xf numFmtId="0" fontId="1" fillId="12" borderId="0" xfId="0" applyFont="1" applyFill="1" applyProtection="1">
      <protection hidden="1"/>
    </xf>
    <xf numFmtId="0" fontId="27" fillId="12" borderId="0" xfId="0" applyFont="1" applyFill="1"/>
    <xf numFmtId="0" fontId="49" fillId="12" borderId="0" xfId="0" applyFont="1" applyFill="1"/>
    <xf numFmtId="0" fontId="1" fillId="12" borderId="49" xfId="0" applyFont="1" applyFill="1" applyBorder="1" applyProtection="1">
      <protection hidden="1"/>
    </xf>
    <xf numFmtId="0" fontId="5" fillId="12" borderId="49" xfId="0" applyFont="1" applyFill="1" applyBorder="1" applyAlignment="1" applyProtection="1">
      <alignment vertical="center"/>
      <protection hidden="1"/>
    </xf>
    <xf numFmtId="9" fontId="6" fillId="12" borderId="49" xfId="0" applyNumberFormat="1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Protection="1">
      <protection hidden="1"/>
    </xf>
    <xf numFmtId="0" fontId="7" fillId="5" borderId="0" xfId="0" applyFont="1" applyFill="1" applyBorder="1" applyAlignment="1" applyProtection="1">
      <alignment horizontal="left"/>
      <protection locked="0"/>
    </xf>
    <xf numFmtId="0" fontId="52" fillId="3" borderId="0" xfId="0" applyFont="1" applyFill="1" applyProtection="1">
      <protection hidden="1"/>
    </xf>
    <xf numFmtId="0" fontId="52" fillId="0" borderId="0" xfId="0" applyFont="1" applyProtection="1">
      <protection hidden="1"/>
    </xf>
    <xf numFmtId="49" fontId="52" fillId="3" borderId="0" xfId="0" applyNumberFormat="1" applyFont="1" applyFill="1" applyProtection="1">
      <protection hidden="1"/>
    </xf>
    <xf numFmtId="0" fontId="52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 applyProtection="1">
      <protection hidden="1"/>
    </xf>
    <xf numFmtId="0" fontId="19" fillId="5" borderId="0" xfId="0" applyFont="1" applyFill="1" applyBorder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13" fillId="5" borderId="36" xfId="0" applyFont="1" applyFill="1" applyBorder="1" applyAlignment="1" applyProtection="1">
      <protection hidden="1"/>
    </xf>
    <xf numFmtId="3" fontId="18" fillId="5" borderId="0" xfId="0" applyNumberFormat="1" applyFont="1" applyFill="1" applyBorder="1" applyAlignment="1" applyProtection="1">
      <alignment horizontal="left" vertical="center"/>
      <protection locked="0"/>
    </xf>
    <xf numFmtId="3" fontId="18" fillId="5" borderId="0" xfId="0" applyNumberFormat="1" applyFont="1" applyFill="1" applyBorder="1" applyAlignment="1" applyProtection="1">
      <alignment horizontal="left" vertical="center" shrinkToFit="1"/>
      <protection locked="0"/>
    </xf>
    <xf numFmtId="3" fontId="7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0" fontId="53" fillId="5" borderId="0" xfId="0" applyFont="1" applyFill="1" applyBorder="1" applyAlignment="1" applyProtection="1">
      <alignment horizontal="left" vertical="center" wrapText="1"/>
      <protection hidden="1"/>
    </xf>
    <xf numFmtId="0" fontId="54" fillId="5" borderId="0" xfId="0" applyFont="1" applyFill="1" applyBorder="1" applyAlignment="1" applyProtection="1">
      <alignment horizontal="left" vertical="center" wrapText="1"/>
      <protection hidden="1"/>
    </xf>
    <xf numFmtId="0" fontId="31" fillId="5" borderId="0" xfId="0" applyFont="1" applyFill="1" applyBorder="1" applyAlignment="1" applyProtection="1">
      <alignment horizontal="justify" vertical="top" wrapText="1"/>
      <protection hidden="1"/>
    </xf>
    <xf numFmtId="0" fontId="33" fillId="5" borderId="0" xfId="0" applyFont="1" applyFill="1" applyBorder="1" applyAlignment="1" applyProtection="1">
      <alignment horizontal="justify" vertical="top" wrapText="1"/>
      <protection hidden="1"/>
    </xf>
    <xf numFmtId="0" fontId="34" fillId="5" borderId="0" xfId="0" applyFont="1" applyFill="1" applyBorder="1" applyAlignment="1" applyProtection="1">
      <alignment horizontal="justify" vertical="top" wrapText="1"/>
      <protection hidden="1"/>
    </xf>
    <xf numFmtId="0" fontId="35" fillId="5" borderId="0" xfId="0" applyFont="1" applyFill="1" applyBorder="1" applyAlignment="1" applyProtection="1">
      <alignment horizontal="justify" vertical="top" wrapText="1"/>
      <protection hidden="1"/>
    </xf>
    <xf numFmtId="0" fontId="5" fillId="10" borderId="0" xfId="0" applyFont="1" applyFill="1" applyBorder="1" applyAlignment="1" applyProtection="1">
      <protection hidden="1"/>
    </xf>
    <xf numFmtId="0" fontId="13" fillId="10" borderId="0" xfId="0" applyFont="1" applyFill="1" applyBorder="1" applyAlignment="1" applyProtection="1">
      <protection hidden="1"/>
    </xf>
    <xf numFmtId="0" fontId="15" fillId="10" borderId="0" xfId="0" applyFont="1" applyFill="1" applyBorder="1" applyAlignment="1" applyProtection="1">
      <alignment horizontal="left" vertical="center" wrapText="1"/>
      <protection hidden="1"/>
    </xf>
    <xf numFmtId="0" fontId="18" fillId="10" borderId="0" xfId="0" applyFont="1" applyFill="1" applyBorder="1" applyAlignment="1" applyProtection="1">
      <alignment horizontal="center" vertical="center" shrinkToFit="1"/>
      <protection locked="0"/>
    </xf>
    <xf numFmtId="0" fontId="0" fillId="10" borderId="0" xfId="0" applyFill="1" applyBorder="1" applyAlignment="1">
      <alignment horizontal="right" vertical="center"/>
    </xf>
    <xf numFmtId="0" fontId="7" fillId="10" borderId="0" xfId="0" applyFont="1" applyFill="1" applyBorder="1" applyAlignment="1" applyProtection="1">
      <alignment horizontal="center" shrinkToFit="1"/>
      <protection locked="0"/>
    </xf>
    <xf numFmtId="0" fontId="48" fillId="3" borderId="0" xfId="0" applyFont="1" applyFill="1" applyBorder="1" applyAlignment="1" applyProtection="1">
      <alignment horizontal="center" vertical="center"/>
      <protection hidden="1"/>
    </xf>
    <xf numFmtId="0" fontId="55" fillId="10" borderId="0" xfId="0" applyFont="1" applyFill="1" applyBorder="1" applyAlignment="1" applyProtection="1">
      <alignment horizontal="center" vertical="center" wrapText="1"/>
      <protection hidden="1"/>
    </xf>
    <xf numFmtId="0" fontId="48" fillId="10" borderId="0" xfId="0" applyFont="1" applyFill="1" applyBorder="1" applyAlignment="1">
      <alignment horizontal="center" vertical="center"/>
    </xf>
    <xf numFmtId="0" fontId="48" fillId="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1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10" borderId="0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>
      <alignment vertical="center"/>
    </xf>
    <xf numFmtId="0" fontId="48" fillId="10" borderId="0" xfId="0" applyFont="1" applyFill="1" applyAlignment="1">
      <alignment vertical="center"/>
    </xf>
    <xf numFmtId="0" fontId="0" fillId="0" borderId="0" xfId="0" applyAlignment="1"/>
    <xf numFmtId="0" fontId="48" fillId="1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11" borderId="0" xfId="0" applyFont="1" applyFill="1" applyBorder="1" applyAlignment="1" applyProtection="1">
      <alignment vertical="center"/>
      <protection hidden="1"/>
    </xf>
    <xf numFmtId="0" fontId="46" fillId="11" borderId="0" xfId="0" applyFont="1" applyFill="1" applyBorder="1" applyAlignment="1">
      <alignment vertical="center"/>
    </xf>
    <xf numFmtId="0" fontId="50" fillId="2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 vertical="center" wrapText="1"/>
      <protection hidden="1"/>
    </xf>
    <xf numFmtId="0" fontId="50" fillId="0" borderId="0" xfId="0" applyFont="1" applyAlignment="1" applyProtection="1">
      <alignment vertical="center" wrapText="1"/>
      <protection hidden="1"/>
    </xf>
    <xf numFmtId="0" fontId="51" fillId="0" borderId="0" xfId="0" applyFont="1" applyAlignment="1">
      <alignment wrapText="1"/>
    </xf>
    <xf numFmtId="0" fontId="15" fillId="12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/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49" xfId="0" applyFont="1" applyBorder="1" applyAlignment="1">
      <alignment horizontal="right" vertical="center"/>
    </xf>
    <xf numFmtId="0" fontId="25" fillId="0" borderId="49" xfId="0" applyFont="1" applyBorder="1" applyAlignment="1">
      <alignment vertical="center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5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/>
    <xf numFmtId="0" fontId="15" fillId="8" borderId="33" xfId="0" applyFont="1" applyFill="1" applyBorder="1" applyAlignment="1" applyProtection="1">
      <alignment vertical="center"/>
      <protection hidden="1"/>
    </xf>
    <xf numFmtId="0" fontId="0" fillId="8" borderId="10" xfId="0" applyFill="1" applyBorder="1" applyAlignment="1" applyProtection="1">
      <alignment vertical="center"/>
      <protection hidden="1"/>
    </xf>
    <xf numFmtId="0" fontId="0" fillId="8" borderId="43" xfId="0" applyFill="1" applyBorder="1" applyAlignment="1" applyProtection="1">
      <alignment vertical="center"/>
      <protection hidden="1"/>
    </xf>
    <xf numFmtId="0" fontId="15" fillId="8" borderId="31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</xf>
    <xf numFmtId="0" fontId="31" fillId="5" borderId="0" xfId="0" applyFont="1" applyFill="1" applyBorder="1" applyAlignment="1" applyProtection="1">
      <alignment vertical="center" shrinkToFit="1"/>
      <protection hidden="1"/>
    </xf>
    <xf numFmtId="0" fontId="30" fillId="5" borderId="0" xfId="0" applyFont="1" applyFill="1" applyBorder="1" applyAlignment="1" applyProtection="1">
      <alignment vertical="center" shrinkToFit="1"/>
      <protection hidden="1"/>
    </xf>
    <xf numFmtId="0" fontId="16" fillId="8" borderId="29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52" fillId="11" borderId="0" xfId="0" applyFont="1" applyFill="1" applyBorder="1" applyAlignment="1" applyProtection="1">
      <alignment vertical="center"/>
      <protection hidden="1"/>
    </xf>
    <xf numFmtId="3" fontId="18" fillId="2" borderId="15" xfId="0" applyNumberFormat="1" applyFont="1" applyFill="1" applyBorder="1" applyAlignment="1" applyProtection="1">
      <alignment horizontal="left" vertical="center" shrinkToFit="1"/>
      <protection locked="0"/>
    </xf>
    <xf numFmtId="3" fontId="7" fillId="0" borderId="15" xfId="0" applyNumberFormat="1" applyFont="1" applyBorder="1" applyAlignment="1" applyProtection="1">
      <alignment horizontal="left" vertical="center" shrinkToFit="1"/>
      <protection locked="0"/>
    </xf>
    <xf numFmtId="0" fontId="15" fillId="8" borderId="32" xfId="0" applyFont="1" applyFill="1" applyBorder="1" applyAlignment="1" applyProtection="1">
      <alignment horizontal="right" vertical="center"/>
      <protection hidden="1"/>
    </xf>
    <xf numFmtId="0" fontId="15" fillId="8" borderId="14" xfId="0" applyFont="1" applyFill="1" applyBorder="1" applyAlignment="1" applyProtection="1">
      <alignment horizontal="right" vertical="center"/>
      <protection hidden="1"/>
    </xf>
    <xf numFmtId="0" fontId="25" fillId="8" borderId="40" xfId="0" applyFont="1" applyFill="1" applyBorder="1" applyAlignment="1" applyProtection="1">
      <alignment horizontal="right" vertical="center"/>
      <protection hidden="1"/>
    </xf>
    <xf numFmtId="9" fontId="18" fillId="2" borderId="0" xfId="2" applyFont="1" applyFill="1" applyBorder="1" applyAlignment="1" applyProtection="1">
      <alignment horizontal="left" vertical="center" shrinkToFit="1"/>
      <protection locked="0"/>
    </xf>
    <xf numFmtId="9" fontId="7" fillId="0" borderId="36" xfId="2" applyFont="1" applyBorder="1" applyAlignment="1" applyProtection="1">
      <alignment horizontal="left" vertical="center" shrinkToFit="1"/>
      <protection locked="0"/>
    </xf>
    <xf numFmtId="0" fontId="15" fillId="8" borderId="56" xfId="0" applyFont="1" applyFill="1" applyBorder="1" applyAlignment="1" applyProtection="1">
      <alignment vertical="center"/>
      <protection hidden="1"/>
    </xf>
    <xf numFmtId="0" fontId="0" fillId="8" borderId="57" xfId="0" applyFill="1" applyBorder="1" applyAlignment="1" applyProtection="1">
      <alignment vertical="center"/>
      <protection hidden="1"/>
    </xf>
    <xf numFmtId="0" fontId="0" fillId="8" borderId="58" xfId="0" applyFill="1" applyBorder="1" applyAlignment="1" applyProtection="1">
      <alignment vertical="center"/>
      <protection hidden="1"/>
    </xf>
    <xf numFmtId="0" fontId="20" fillId="8" borderId="31" xfId="0" applyFont="1" applyFill="1" applyBorder="1" applyAlignment="1" applyProtection="1">
      <alignment vertical="center"/>
      <protection hidden="1"/>
    </xf>
    <xf numFmtId="0" fontId="19" fillId="8" borderId="12" xfId="0" applyFont="1" applyFill="1" applyBorder="1" applyAlignment="1" applyProtection="1">
      <alignment vertical="center"/>
      <protection hidden="1"/>
    </xf>
    <xf numFmtId="0" fontId="19" fillId="8" borderId="13" xfId="0" applyFont="1" applyFill="1" applyBorder="1" applyAlignment="1" applyProtection="1">
      <alignment vertical="center"/>
      <protection hidden="1"/>
    </xf>
    <xf numFmtId="0" fontId="18" fillId="2" borderId="11" xfId="0" applyFont="1" applyFill="1" applyBorder="1" applyAlignment="1" applyProtection="1">
      <alignment horizontal="left" vertical="center" shrinkToFit="1"/>
      <protection locked="0"/>
    </xf>
    <xf numFmtId="0" fontId="18" fillId="2" borderId="12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5" fillId="8" borderId="29" xfId="0" applyFont="1" applyFill="1" applyBorder="1" applyAlignment="1" applyProtection="1">
      <alignment vertical="center"/>
      <protection hidden="1"/>
    </xf>
    <xf numFmtId="0" fontId="19" fillId="8" borderId="0" xfId="0" applyFont="1" applyFill="1" applyBorder="1" applyAlignment="1" applyProtection="1">
      <alignment vertical="center"/>
      <protection hidden="1"/>
    </xf>
    <xf numFmtId="0" fontId="19" fillId="8" borderId="25" xfId="0" applyFont="1" applyFill="1" applyBorder="1" applyAlignment="1" applyProtection="1">
      <alignment vertical="center"/>
      <protection hidden="1"/>
    </xf>
    <xf numFmtId="0" fontId="18" fillId="2" borderId="18" xfId="0" applyFont="1" applyFill="1" applyBorder="1" applyAlignment="1" applyProtection="1">
      <alignment horizontal="left" vertical="center" shrinkToFit="1"/>
      <protection locked="0"/>
    </xf>
    <xf numFmtId="0" fontId="18" fillId="2" borderId="15" xfId="0" applyFont="1" applyFill="1" applyBorder="1" applyAlignment="1" applyProtection="1">
      <alignment horizontal="left" vertical="center" shrinkToFit="1"/>
      <protection locked="0"/>
    </xf>
    <xf numFmtId="0" fontId="18" fillId="0" borderId="15" xfId="0" applyFont="1" applyBorder="1" applyAlignment="1" applyProtection="1">
      <alignment horizontal="left" vertical="center" shrinkToFit="1"/>
      <protection locked="0"/>
    </xf>
    <xf numFmtId="0" fontId="18" fillId="0" borderId="19" xfId="0" applyFont="1" applyBorder="1" applyAlignment="1" applyProtection="1">
      <alignment horizontal="left" vertical="center" shrinkToFit="1"/>
      <protection locked="0"/>
    </xf>
    <xf numFmtId="0" fontId="18" fillId="0" borderId="22" xfId="0" applyFont="1" applyBorder="1" applyAlignment="1" applyProtection="1">
      <alignment horizontal="left" vertical="center" shrinkToFit="1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31" fillId="7" borderId="34" xfId="0" applyFont="1" applyFill="1" applyBorder="1" applyAlignment="1" applyProtection="1">
      <alignment horizontal="justify" vertical="top" wrapText="1"/>
      <protection hidden="1"/>
    </xf>
    <xf numFmtId="0" fontId="33" fillId="7" borderId="0" xfId="0" applyFont="1" applyFill="1" applyBorder="1" applyAlignment="1" applyProtection="1">
      <alignment horizontal="justify" vertical="top" wrapText="1"/>
      <protection hidden="1"/>
    </xf>
    <xf numFmtId="0" fontId="33" fillId="7" borderId="35" xfId="0" applyFont="1" applyFill="1" applyBorder="1" applyAlignment="1" applyProtection="1">
      <alignment horizontal="justify" vertical="top" wrapText="1"/>
      <protection hidden="1"/>
    </xf>
    <xf numFmtId="0" fontId="31" fillId="7" borderId="68" xfId="0" applyFont="1" applyFill="1" applyBorder="1" applyAlignment="1" applyProtection="1">
      <alignment horizontal="justify" vertical="top" wrapText="1"/>
      <protection hidden="1"/>
    </xf>
    <xf numFmtId="0" fontId="33" fillId="7" borderId="50" xfId="0" applyFont="1" applyFill="1" applyBorder="1" applyAlignment="1" applyProtection="1">
      <alignment horizontal="justify" vertical="top" wrapText="1"/>
      <protection hidden="1"/>
    </xf>
    <xf numFmtId="0" fontId="33" fillId="7" borderId="69" xfId="0" applyFont="1" applyFill="1" applyBorder="1" applyAlignment="1" applyProtection="1">
      <alignment horizontal="justify" vertical="top" wrapText="1"/>
      <protection hidden="1"/>
    </xf>
    <xf numFmtId="0" fontId="34" fillId="7" borderId="68" xfId="0" applyFont="1" applyFill="1" applyBorder="1" applyAlignment="1" applyProtection="1">
      <alignment horizontal="justify" vertical="top" wrapText="1"/>
      <protection hidden="1"/>
    </xf>
    <xf numFmtId="0" fontId="35" fillId="7" borderId="50" xfId="0" applyFont="1" applyFill="1" applyBorder="1" applyAlignment="1" applyProtection="1">
      <alignment horizontal="justify" vertical="top" wrapText="1"/>
      <protection hidden="1"/>
    </xf>
    <xf numFmtId="0" fontId="35" fillId="7" borderId="69" xfId="0" applyFont="1" applyFill="1" applyBorder="1" applyAlignment="1" applyProtection="1">
      <alignment horizontal="justify" vertical="top" wrapText="1"/>
      <protection hidden="1"/>
    </xf>
    <xf numFmtId="14" fontId="58" fillId="0" borderId="0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14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5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25" xfId="0" applyFill="1" applyBorder="1" applyAlignment="1" applyProtection="1">
      <alignment vertical="center"/>
      <protection hidden="1"/>
    </xf>
    <xf numFmtId="9" fontId="18" fillId="2" borderId="17" xfId="2" applyFont="1" applyFill="1" applyBorder="1" applyAlignment="1" applyProtection="1">
      <alignment horizontal="left" vertical="center" shrinkToFit="1"/>
      <protection locked="0"/>
    </xf>
    <xf numFmtId="9" fontId="7" fillId="0" borderId="17" xfId="2" applyFont="1" applyBorder="1" applyAlignment="1" applyProtection="1">
      <alignment horizontal="left" vertical="center" shrinkToFit="1"/>
      <protection locked="0"/>
    </xf>
    <xf numFmtId="0" fontId="15" fillId="8" borderId="31" xfId="0" applyFont="1" applyFill="1" applyBorder="1" applyAlignment="1" applyProtection="1">
      <alignment horizontal="right" vertical="center"/>
      <protection hidden="1"/>
    </xf>
    <xf numFmtId="0" fontId="15" fillId="8" borderId="12" xfId="0" applyFont="1" applyFill="1" applyBorder="1" applyAlignment="1" applyProtection="1">
      <alignment horizontal="right" vertical="center"/>
      <protection hidden="1"/>
    </xf>
    <xf numFmtId="0" fontId="25" fillId="8" borderId="37" xfId="0" applyFont="1" applyFill="1" applyBorder="1" applyAlignment="1" applyProtection="1">
      <alignment horizontal="right" vertical="center"/>
      <protection hidden="1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18" fillId="2" borderId="54" xfId="0" applyFont="1" applyFill="1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18" fillId="2" borderId="50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52" xfId="0" applyFont="1" applyBorder="1" applyAlignment="1" applyProtection="1">
      <alignment horizontal="left" vertical="center" shrinkToFit="1"/>
      <protection locked="0"/>
    </xf>
    <xf numFmtId="0" fontId="15" fillId="12" borderId="50" xfId="0" applyFont="1" applyFill="1" applyBorder="1" applyAlignment="1" applyProtection="1">
      <alignment horizontal="right" vertical="center"/>
      <protection hidden="1"/>
    </xf>
    <xf numFmtId="0" fontId="15" fillId="8" borderId="31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0" fillId="0" borderId="15" xfId="0" applyNumberFormat="1" applyBorder="1" applyAlignment="1" applyProtection="1">
      <alignment horizontal="left" vertical="center" shrinkToFit="1"/>
      <protection locked="0"/>
    </xf>
    <xf numFmtId="0" fontId="15" fillId="8" borderId="44" xfId="0" applyFont="1" applyFill="1" applyBorder="1" applyAlignment="1" applyProtection="1">
      <alignment horizontal="right" vertical="center"/>
      <protection hidden="1"/>
    </xf>
    <xf numFmtId="0" fontId="15" fillId="8" borderId="21" xfId="0" applyFont="1" applyFill="1" applyBorder="1" applyAlignment="1" applyProtection="1">
      <alignment horizontal="right" vertical="center"/>
      <protection hidden="1"/>
    </xf>
    <xf numFmtId="0" fontId="25" fillId="8" borderId="26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165" fontId="18" fillId="2" borderId="59" xfId="0" applyNumberFormat="1" applyFont="1" applyFill="1" applyBorder="1" applyAlignment="1" applyProtection="1">
      <alignment horizontal="left" vertical="center" shrinkToFit="1"/>
      <protection locked="0"/>
    </xf>
    <xf numFmtId="165" fontId="18" fillId="2" borderId="50" xfId="0" applyNumberFormat="1" applyFont="1" applyFill="1" applyBorder="1" applyAlignment="1" applyProtection="1">
      <alignment horizontal="left" vertical="center" shrinkToFit="1"/>
      <protection locked="0"/>
    </xf>
    <xf numFmtId="165" fontId="18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0" fillId="8" borderId="33" xfId="0" applyFont="1" applyFill="1" applyBorder="1" applyAlignment="1" applyProtection="1">
      <alignment vertical="center"/>
      <protection hidden="1"/>
    </xf>
    <xf numFmtId="0" fontId="4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Alignment="1" applyProtection="1">
      <protection hidden="1"/>
    </xf>
    <xf numFmtId="0" fontId="43" fillId="4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2" borderId="31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46" xfId="0" applyFont="1" applyBorder="1" applyAlignment="1" applyProtection="1">
      <alignment vertical="center" shrinkToFit="1"/>
      <protection locked="0"/>
    </xf>
    <xf numFmtId="0" fontId="20" fillId="8" borderId="12" xfId="0" applyFont="1" applyFill="1" applyBorder="1" applyAlignment="1" applyProtection="1">
      <alignment horizontal="right" vertical="center"/>
      <protection hidden="1"/>
    </xf>
    <xf numFmtId="165" fontId="18" fillId="0" borderId="16" xfId="0" applyNumberFormat="1" applyFont="1" applyBorder="1" applyAlignment="1" applyProtection="1">
      <alignment horizontal="left" vertical="center" shrinkToFit="1"/>
      <protection locked="0"/>
    </xf>
    <xf numFmtId="165" fontId="18" fillId="0" borderId="15" xfId="0" applyNumberFormat="1" applyFont="1" applyBorder="1" applyAlignment="1" applyProtection="1">
      <alignment horizontal="left" vertical="center" shrinkToFit="1"/>
      <protection locked="0"/>
    </xf>
    <xf numFmtId="165" fontId="18" fillId="0" borderId="28" xfId="0" applyNumberFormat="1" applyFont="1" applyBorder="1" applyAlignment="1" applyProtection="1">
      <alignment horizontal="left" vertical="center" shrinkToFit="1"/>
      <protection locked="0"/>
    </xf>
    <xf numFmtId="0" fontId="18" fillId="2" borderId="53" xfId="0" applyFont="1" applyFill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 applyProtection="1">
      <alignment horizontal="left" vertical="center" shrinkToFit="1"/>
      <protection locked="0"/>
    </xf>
    <xf numFmtId="0" fontId="7" fillId="0" borderId="55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15" fillId="8" borderId="51" xfId="0" applyFont="1" applyFill="1" applyBorder="1" applyAlignment="1" applyProtection="1">
      <alignment vertical="center"/>
      <protection hidden="1"/>
    </xf>
    <xf numFmtId="0" fontId="0" fillId="8" borderId="50" xfId="0" applyFill="1" applyBorder="1" applyAlignment="1" applyProtection="1">
      <alignment vertical="center"/>
      <protection hidden="1"/>
    </xf>
    <xf numFmtId="0" fontId="0" fillId="8" borderId="52" xfId="0" applyFill="1" applyBorder="1" applyAlignment="1" applyProtection="1">
      <alignment vertical="center"/>
      <protection hidden="1"/>
    </xf>
    <xf numFmtId="0" fontId="44" fillId="0" borderId="3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 applyProtection="1">
      <alignment horizontal="center" vertical="center"/>
      <protection locked="0"/>
    </xf>
    <xf numFmtId="0" fontId="19" fillId="13" borderId="2" xfId="0" applyFont="1" applyFill="1" applyBorder="1" applyAlignment="1" applyProtection="1">
      <alignment vertical="center"/>
      <protection hidden="1"/>
    </xf>
    <xf numFmtId="0" fontId="0" fillId="13" borderId="3" xfId="0" applyFont="1" applyFill="1" applyBorder="1" applyAlignment="1" applyProtection="1">
      <protection hidden="1"/>
    </xf>
    <xf numFmtId="0" fontId="19" fillId="6" borderId="5" xfId="0" applyFont="1" applyFill="1" applyBorder="1" applyAlignment="1" applyProtection="1">
      <alignment vertical="center"/>
      <protection hidden="1"/>
    </xf>
    <xf numFmtId="0" fontId="0" fillId="6" borderId="6" xfId="0" applyFont="1" applyFill="1" applyBorder="1" applyAlignment="1" applyProtection="1">
      <protection hidden="1"/>
    </xf>
    <xf numFmtId="0" fontId="0" fillId="6" borderId="6" xfId="0" applyFont="1" applyFill="1" applyBorder="1" applyAlignment="1"/>
    <xf numFmtId="0" fontId="0" fillId="6" borderId="7" xfId="0" applyFont="1" applyFill="1" applyBorder="1" applyAlignment="1"/>
    <xf numFmtId="0" fontId="19" fillId="2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9" borderId="0" xfId="0" applyFont="1" applyFill="1" applyBorder="1" applyAlignment="1" applyProtection="1">
      <alignment horizontal="left" vertical="center"/>
      <protection hidden="1"/>
    </xf>
    <xf numFmtId="0" fontId="18" fillId="9" borderId="0" xfId="0" applyFont="1" applyFill="1" applyAlignment="1">
      <alignment horizontal="left" vertical="center"/>
    </xf>
    <xf numFmtId="0" fontId="19" fillId="6" borderId="15" xfId="0" applyFont="1" applyFill="1" applyBorder="1" applyAlignment="1" applyProtection="1">
      <alignment horizontal="left" vertical="center"/>
      <protection hidden="1"/>
    </xf>
    <xf numFmtId="0" fontId="0" fillId="6" borderId="15" xfId="0" applyFont="1" applyFill="1" applyBorder="1" applyAlignment="1">
      <alignment horizontal="left" vertical="center"/>
    </xf>
    <xf numFmtId="0" fontId="16" fillId="8" borderId="64" xfId="0" applyFont="1" applyFill="1" applyBorder="1" applyAlignment="1" applyProtection="1">
      <alignment vertical="center"/>
      <protection hidden="1"/>
    </xf>
    <xf numFmtId="0" fontId="17" fillId="0" borderId="63" xfId="0" applyFont="1" applyBorder="1" applyAlignment="1" applyProtection="1">
      <alignment vertical="center"/>
      <protection hidden="1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18" fillId="5" borderId="17" xfId="0" applyFont="1" applyFill="1" applyBorder="1" applyAlignment="1" applyProtection="1">
      <alignment horizontal="left" vertical="center" shrinkToFit="1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18" fillId="0" borderId="38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36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30" xfId="0" applyFont="1" applyBorder="1" applyAlignment="1" applyProtection="1">
      <alignment horizontal="left" vertical="center" shrinkToFit="1"/>
      <protection locked="0"/>
    </xf>
    <xf numFmtId="0" fontId="16" fillId="8" borderId="64" xfId="0" applyFont="1" applyFill="1" applyBorder="1" applyAlignment="1">
      <alignment horizontal="right" vertical="center"/>
    </xf>
    <xf numFmtId="0" fontId="17" fillId="8" borderId="63" xfId="0" applyFont="1" applyFill="1" applyBorder="1" applyAlignment="1">
      <alignment horizontal="right" vertical="center"/>
    </xf>
    <xf numFmtId="0" fontId="17" fillId="8" borderId="65" xfId="0" applyFont="1" applyFill="1" applyBorder="1" applyAlignment="1">
      <alignment horizontal="right" vertical="center"/>
    </xf>
    <xf numFmtId="0" fontId="16" fillId="8" borderId="29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36" xfId="0" applyFont="1" applyFill="1" applyBorder="1" applyAlignment="1">
      <alignment horizontal="right" vertical="center"/>
    </xf>
    <xf numFmtId="3" fontId="18" fillId="5" borderId="17" xfId="0" applyNumberFormat="1" applyFont="1" applyFill="1" applyBorder="1" applyAlignment="1" applyProtection="1">
      <alignment horizontal="left" vertical="center"/>
      <protection locked="0"/>
    </xf>
    <xf numFmtId="3" fontId="18" fillId="0" borderId="17" xfId="0" applyNumberFormat="1" applyFont="1" applyBorder="1" applyAlignment="1" applyProtection="1">
      <alignment horizontal="left" vertical="center"/>
      <protection locked="0"/>
    </xf>
    <xf numFmtId="3" fontId="18" fillId="0" borderId="15" xfId="0" applyNumberFormat="1" applyFont="1" applyBorder="1" applyAlignment="1" applyProtection="1">
      <alignment horizontal="left" vertical="center"/>
      <protection locked="0"/>
    </xf>
    <xf numFmtId="3" fontId="18" fillId="0" borderId="66" xfId="0" applyNumberFormat="1" applyFont="1" applyBorder="1" applyAlignment="1" applyProtection="1">
      <alignment horizontal="left" vertical="center"/>
      <protection locked="0"/>
    </xf>
    <xf numFmtId="3" fontId="18" fillId="0" borderId="15" xfId="0" applyNumberFormat="1" applyFont="1" applyBorder="1" applyAlignment="1" applyProtection="1">
      <alignment horizontal="left" vertical="center" shrinkToFit="1"/>
      <protection locked="0"/>
    </xf>
    <xf numFmtId="3" fontId="7" fillId="0" borderId="23" xfId="0" applyNumberFormat="1" applyFont="1" applyBorder="1" applyAlignment="1" applyProtection="1">
      <alignment horizontal="left" vertical="center" shrinkToFit="1"/>
      <protection locked="0"/>
    </xf>
    <xf numFmtId="3" fontId="18" fillId="0" borderId="66" xfId="0" applyNumberFormat="1" applyFont="1" applyBorder="1" applyAlignment="1" applyProtection="1">
      <alignment horizontal="left" vertical="center" shrinkToFit="1"/>
      <protection locked="0"/>
    </xf>
    <xf numFmtId="3" fontId="7" fillId="0" borderId="66" xfId="0" applyNumberFormat="1" applyFont="1" applyBorder="1" applyAlignment="1" applyProtection="1">
      <alignment horizontal="left" vertical="center" shrinkToFit="1"/>
      <protection locked="0"/>
    </xf>
    <xf numFmtId="3" fontId="7" fillId="0" borderId="67" xfId="0" applyNumberFormat="1" applyFont="1" applyBorder="1" applyAlignment="1" applyProtection="1">
      <alignment horizontal="left" vertical="center" shrinkToFit="1"/>
      <protection locked="0"/>
    </xf>
    <xf numFmtId="0" fontId="53" fillId="0" borderId="70" xfId="0" applyFont="1" applyBorder="1" applyAlignment="1" applyProtection="1">
      <alignment horizontal="left" vertical="center" wrapText="1"/>
      <protection hidden="1"/>
    </xf>
    <xf numFmtId="0" fontId="54" fillId="0" borderId="50" xfId="0" applyFont="1" applyBorder="1" applyAlignment="1" applyProtection="1">
      <alignment horizontal="left" vertical="center" wrapText="1"/>
      <protection hidden="1"/>
    </xf>
    <xf numFmtId="0" fontId="54" fillId="0" borderId="71" xfId="0" applyFont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18" fillId="5" borderId="42" xfId="0" applyFont="1" applyFill="1" applyBorder="1" applyAlignment="1" applyProtection="1">
      <alignment horizontal="left" vertical="center"/>
      <protection locked="0"/>
    </xf>
    <xf numFmtId="0" fontId="0" fillId="5" borderId="42" xfId="0" applyFill="1" applyBorder="1" applyAlignment="1" applyProtection="1">
      <alignment horizontal="left" vertical="center"/>
      <protection locked="0"/>
    </xf>
    <xf numFmtId="0" fontId="18" fillId="5" borderId="42" xfId="1" applyFont="1" applyFill="1" applyBorder="1" applyAlignment="1" applyProtection="1">
      <alignment horizontal="left" vertical="center"/>
      <protection locked="0"/>
    </xf>
    <xf numFmtId="49" fontId="18" fillId="5" borderId="42" xfId="0" applyNumberFormat="1" applyFon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0" fontId="15" fillId="8" borderId="53" xfId="0" applyFont="1" applyFill="1" applyBorder="1" applyAlignment="1" applyProtection="1">
      <alignment horizontal="right" vertical="center"/>
      <protection hidden="1"/>
    </xf>
    <xf numFmtId="0" fontId="15" fillId="8" borderId="54" xfId="0" applyFont="1" applyFill="1" applyBorder="1" applyAlignment="1" applyProtection="1">
      <alignment horizontal="right" vertical="center"/>
      <protection hidden="1"/>
    </xf>
    <xf numFmtId="0" fontId="24" fillId="8" borderId="54" xfId="0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>
      <alignment horizontal="right" vertical="center"/>
    </xf>
    <xf numFmtId="37" fontId="18" fillId="2" borderId="54" xfId="0" applyNumberFormat="1" applyFont="1" applyFill="1" applyBorder="1" applyAlignment="1" applyProtection="1">
      <alignment horizontal="left" vertical="center" shrinkToFit="1"/>
      <protection locked="0"/>
    </xf>
    <xf numFmtId="37" fontId="7" fillId="0" borderId="54" xfId="0" applyNumberFormat="1" applyFont="1" applyBorder="1" applyAlignment="1" applyProtection="1">
      <alignment horizontal="left" vertical="center" shrinkToFit="1"/>
      <protection locked="0"/>
    </xf>
    <xf numFmtId="37" fontId="7" fillId="0" borderId="61" xfId="0" applyNumberFormat="1" applyFont="1" applyBorder="1" applyAlignment="1" applyProtection="1">
      <alignment horizontal="left" vertical="center" shrinkToFit="1"/>
      <protection locked="0"/>
    </xf>
    <xf numFmtId="0" fontId="15" fillId="8" borderId="29" xfId="0" applyFont="1" applyFill="1" applyBorder="1" applyAlignment="1" applyProtection="1">
      <alignment horizontal="left" vertical="center"/>
      <protection hidden="1"/>
    </xf>
    <xf numFmtId="0" fontId="25" fillId="8" borderId="0" xfId="0" applyFont="1" applyFill="1" applyBorder="1" applyAlignment="1">
      <alignment horizontal="left" vertical="center"/>
    </xf>
    <xf numFmtId="0" fontId="25" fillId="8" borderId="36" xfId="0" applyFont="1" applyFill="1" applyBorder="1" applyAlignment="1">
      <alignment horizontal="left" vertical="center"/>
    </xf>
    <xf numFmtId="0" fontId="25" fillId="8" borderId="29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left" vertical="center"/>
    </xf>
    <xf numFmtId="0" fontId="25" fillId="8" borderId="40" xfId="0" applyFont="1" applyFill="1" applyBorder="1" applyAlignment="1">
      <alignment horizontal="left" vertical="center"/>
    </xf>
    <xf numFmtId="0" fontId="15" fillId="8" borderId="31" xfId="0" applyFont="1" applyFill="1" applyBorder="1" applyAlignment="1" applyProtection="1">
      <alignment vertical="center" wrapText="1"/>
      <protection hidden="1"/>
    </xf>
    <xf numFmtId="0" fontId="15" fillId="8" borderId="31" xfId="0" applyFont="1" applyFill="1" applyBorder="1" applyAlignment="1">
      <alignment vertical="center"/>
    </xf>
    <xf numFmtId="0" fontId="15" fillId="8" borderId="12" xfId="0" applyFont="1" applyFill="1" applyBorder="1" applyAlignment="1">
      <alignment vertical="center"/>
    </xf>
    <xf numFmtId="0" fontId="15" fillId="8" borderId="37" xfId="0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0" fontId="15" fillId="8" borderId="0" xfId="0" applyFont="1" applyFill="1" applyBorder="1" applyAlignment="1">
      <alignment vertical="center"/>
    </xf>
    <xf numFmtId="0" fontId="15" fillId="8" borderId="36" xfId="0" applyFont="1" applyFill="1" applyBorder="1" applyAlignment="1">
      <alignment vertical="center"/>
    </xf>
    <xf numFmtId="0" fontId="15" fillId="8" borderId="32" xfId="0" applyFont="1" applyFill="1" applyBorder="1" applyAlignment="1">
      <alignment vertical="center"/>
    </xf>
    <xf numFmtId="0" fontId="15" fillId="8" borderId="14" xfId="0" applyFont="1" applyFill="1" applyBorder="1" applyAlignment="1">
      <alignment vertical="center"/>
    </xf>
    <xf numFmtId="0" fontId="15" fillId="8" borderId="4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5" fillId="8" borderId="31" xfId="0" applyFont="1" applyFill="1" applyBorder="1" applyAlignment="1" applyProtection="1">
      <alignment horizontal="right" vertical="center" shrinkToFit="1"/>
      <protection locked="0"/>
    </xf>
    <xf numFmtId="0" fontId="39" fillId="8" borderId="12" xfId="0" applyFont="1" applyFill="1" applyBorder="1" applyAlignment="1">
      <alignment horizontal="right" vertical="center"/>
    </xf>
    <xf numFmtId="0" fontId="39" fillId="8" borderId="37" xfId="0" applyFont="1" applyFill="1" applyBorder="1" applyAlignment="1">
      <alignment horizontal="right" vertical="center"/>
    </xf>
    <xf numFmtId="0" fontId="39" fillId="8" borderId="29" xfId="0" applyFont="1" applyFill="1" applyBorder="1" applyAlignment="1">
      <alignment horizontal="right" vertical="center"/>
    </xf>
    <xf numFmtId="0" fontId="39" fillId="8" borderId="0" xfId="0" applyFont="1" applyFill="1" applyBorder="1" applyAlignment="1">
      <alignment horizontal="right" vertical="center"/>
    </xf>
    <xf numFmtId="0" fontId="39" fillId="8" borderId="36" xfId="0" applyFont="1" applyFill="1" applyBorder="1" applyAlignment="1">
      <alignment horizontal="right" vertical="center"/>
    </xf>
    <xf numFmtId="0" fontId="39" fillId="8" borderId="32" xfId="0" applyFont="1" applyFill="1" applyBorder="1" applyAlignment="1">
      <alignment horizontal="right" vertical="center"/>
    </xf>
    <xf numFmtId="0" fontId="39" fillId="8" borderId="14" xfId="0" applyFont="1" applyFill="1" applyBorder="1" applyAlignment="1">
      <alignment horizontal="right" vertical="center"/>
    </xf>
    <xf numFmtId="0" fontId="39" fillId="8" borderId="40" xfId="0" applyFont="1" applyFill="1" applyBorder="1" applyAlignment="1">
      <alignment horizontal="right" vertical="center"/>
    </xf>
    <xf numFmtId="164" fontId="18" fillId="0" borderId="17" xfId="0" applyNumberFormat="1" applyFont="1" applyBorder="1" applyAlignment="1" applyProtection="1">
      <alignment horizontal="left" vertical="center" shrinkToFit="1"/>
      <protection locked="0"/>
    </xf>
    <xf numFmtId="164" fontId="8" fillId="0" borderId="17" xfId="0" applyNumberFormat="1" applyFont="1" applyBorder="1" applyAlignment="1" applyProtection="1">
      <alignment horizontal="left" vertical="center" shrinkToFit="1"/>
      <protection locked="0"/>
    </xf>
    <xf numFmtId="164" fontId="8" fillId="0" borderId="38" xfId="0" applyNumberFormat="1" applyFont="1" applyBorder="1" applyAlignment="1" applyProtection="1">
      <alignment horizontal="left" vertical="center" shrinkToFit="1"/>
      <protection locked="0"/>
    </xf>
    <xf numFmtId="164" fontId="8" fillId="0" borderId="0" xfId="0" applyNumberFormat="1" applyFont="1" applyBorder="1" applyAlignment="1" applyProtection="1">
      <alignment horizontal="left" vertical="center" shrinkToFit="1"/>
      <protection locked="0"/>
    </xf>
    <xf numFmtId="164" fontId="8" fillId="0" borderId="36" xfId="0" applyNumberFormat="1" applyFont="1" applyBorder="1" applyAlignment="1" applyProtection="1">
      <alignment horizontal="left" vertical="center" shrinkToFit="1"/>
      <protection locked="0"/>
    </xf>
    <xf numFmtId="164" fontId="8" fillId="0" borderId="27" xfId="0" applyNumberFormat="1" applyFont="1" applyBorder="1" applyAlignment="1" applyProtection="1">
      <alignment horizontal="left" vertical="center" shrinkToFit="1"/>
      <protection locked="0"/>
    </xf>
    <xf numFmtId="164" fontId="8" fillId="0" borderId="30" xfId="0" applyNumberFormat="1" applyFont="1" applyBorder="1" applyAlignment="1" applyProtection="1">
      <alignment horizontal="left" vertical="center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2">
    <dxf>
      <numFmt numFmtId="4" formatCode="#,##0.00"/>
    </dxf>
    <dxf>
      <border>
        <right style="thin">
          <color theme="0" tint="-0.24994659260841701"/>
        </right>
        <vertical/>
        <horizontal/>
      </border>
    </dxf>
    <dxf>
      <border>
        <right style="thin">
          <color theme="0" tint="-0.2499465926084170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D8F7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9FF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FF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FFCD83"/>
      <rgbColor rgb="00993366"/>
      <rgbColor rgb="00333399"/>
      <rgbColor rgb="00333333"/>
    </indexedColors>
    <mruColors>
      <color rgb="FF068777"/>
      <color rgb="FF555555"/>
      <color rgb="FFFFCD83"/>
      <color rgb="FFC7C6C5"/>
      <color rgb="FF646464"/>
      <color rgb="FFE6E6E6"/>
      <color rgb="FFCCFFCC"/>
      <color rgb="FFFFCC99"/>
      <color rgb="FF2D8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120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L$122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$L$11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8</xdr:row>
          <xdr:rowOff>38100</xdr:rowOff>
        </xdr:from>
        <xdr:to>
          <xdr:col>3</xdr:col>
          <xdr:colOff>9525</xdr:colOff>
          <xdr:row>8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</xdr:row>
          <xdr:rowOff>28575</xdr:rowOff>
        </xdr:from>
        <xdr:to>
          <xdr:col>6</xdr:col>
          <xdr:colOff>152400</xdr:colOff>
          <xdr:row>8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</xdr:row>
          <xdr:rowOff>57150</xdr:rowOff>
        </xdr:from>
        <xdr:to>
          <xdr:col>11</xdr:col>
          <xdr:colOff>419100</xdr:colOff>
          <xdr:row>9</xdr:row>
          <xdr:rowOff>66675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TYP PŘEDMĚTU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11</xdr:row>
          <xdr:rowOff>38100</xdr:rowOff>
        </xdr:from>
        <xdr:to>
          <xdr:col>3</xdr:col>
          <xdr:colOff>9525</xdr:colOff>
          <xdr:row>11</xdr:row>
          <xdr:rowOff>238125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38100</xdr:rowOff>
        </xdr:from>
        <xdr:to>
          <xdr:col>6</xdr:col>
          <xdr:colOff>180975</xdr:colOff>
          <xdr:row>11</xdr:row>
          <xdr:rowOff>247650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</xdr:row>
          <xdr:rowOff>57150</xdr:rowOff>
        </xdr:from>
        <xdr:to>
          <xdr:col>18</xdr:col>
          <xdr:colOff>276225</xdr:colOff>
          <xdr:row>12</xdr:row>
          <xdr:rowOff>57150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LEASINGOVÁ SPOLEČNOST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5</xdr:row>
          <xdr:rowOff>38100</xdr:rowOff>
        </xdr:from>
        <xdr:to>
          <xdr:col>3</xdr:col>
          <xdr:colOff>9525</xdr:colOff>
          <xdr:row>5</xdr:row>
          <xdr:rowOff>238125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28575</xdr:rowOff>
        </xdr:from>
        <xdr:to>
          <xdr:col>6</xdr:col>
          <xdr:colOff>152400</xdr:colOff>
          <xdr:row>5</xdr:row>
          <xdr:rowOff>238125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</xdr:row>
          <xdr:rowOff>57150</xdr:rowOff>
        </xdr:from>
        <xdr:to>
          <xdr:col>11</xdr:col>
          <xdr:colOff>419100</xdr:colOff>
          <xdr:row>6</xdr:row>
          <xdr:rowOff>66675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FORMA PODNIKÁNÍ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11</xdr:row>
          <xdr:rowOff>28575</xdr:rowOff>
        </xdr:from>
        <xdr:to>
          <xdr:col>12</xdr:col>
          <xdr:colOff>0</xdr:colOff>
          <xdr:row>11</xdr:row>
          <xdr:rowOff>238125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341333</xdr:colOff>
      <xdr:row>5</xdr:row>
      <xdr:rowOff>0</xdr:rowOff>
    </xdr:from>
    <xdr:to>
      <xdr:col>16</xdr:col>
      <xdr:colOff>56547</xdr:colOff>
      <xdr:row>8</xdr:row>
      <xdr:rowOff>238125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0433" y="504825"/>
          <a:ext cx="915364" cy="99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13</xdr:row>
      <xdr:rowOff>38100</xdr:rowOff>
    </xdr:from>
    <xdr:to>
      <xdr:col>20</xdr:col>
      <xdr:colOff>440870</xdr:colOff>
      <xdr:row>15</xdr:row>
      <xdr:rowOff>11984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3095625"/>
          <a:ext cx="2374445" cy="65968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0</xdr:rowOff>
    </xdr:from>
    <xdr:to>
      <xdr:col>1</xdr:col>
      <xdr:colOff>466243</xdr:colOff>
      <xdr:row>95</xdr:row>
      <xdr:rowOff>76200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458825"/>
          <a:ext cx="428143" cy="428625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94</xdr:row>
      <xdr:rowOff>0</xdr:rowOff>
    </xdr:from>
    <xdr:to>
      <xdr:col>20</xdr:col>
      <xdr:colOff>475768</xdr:colOff>
      <xdr:row>95</xdr:row>
      <xdr:rowOff>76200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3458825"/>
          <a:ext cx="428143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inkova@euroleasing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68777"/>
    <pageSetUpPr fitToPage="1"/>
  </sheetPr>
  <dimension ref="A1:DV2036"/>
  <sheetViews>
    <sheetView tabSelected="1" topLeftCell="A49" workbookViewId="0">
      <selection activeCell="T8" sqref="T8"/>
    </sheetView>
  </sheetViews>
  <sheetFormatPr defaultRowHeight="12.75" x14ac:dyDescent="0.2"/>
  <cols>
    <col min="1" max="1" width="3" style="15" customWidth="1"/>
    <col min="2" max="2" width="8" style="15" customWidth="1"/>
    <col min="3" max="4" width="8.140625" style="15" customWidth="1"/>
    <col min="5" max="5" width="2.28515625" style="15" customWidth="1"/>
    <col min="6" max="6" width="2.140625" style="15" customWidth="1"/>
    <col min="7" max="7" width="6.7109375" style="15" customWidth="1"/>
    <col min="8" max="8" width="1.7109375" style="15" customWidth="1"/>
    <col min="9" max="9" width="2.140625" style="15" customWidth="1"/>
    <col min="10" max="10" width="8.42578125" style="15" customWidth="1"/>
    <col min="11" max="11" width="2.140625" style="15" customWidth="1"/>
    <col min="12" max="12" width="8.42578125" style="15" customWidth="1"/>
    <col min="13" max="13" width="2.140625" style="15" customWidth="1"/>
    <col min="14" max="14" width="8.42578125" style="15" customWidth="1"/>
    <col min="15" max="15" width="2.140625" style="15" customWidth="1"/>
    <col min="16" max="16" width="7.42578125" style="15" customWidth="1"/>
    <col min="17" max="17" width="1.7109375" style="15" customWidth="1"/>
    <col min="18" max="18" width="2.140625" style="15" customWidth="1"/>
    <col min="19" max="19" width="9.42578125" style="15" customWidth="1"/>
    <col min="20" max="20" width="2.140625" style="15" customWidth="1"/>
    <col min="21" max="21" width="7.85546875" style="15" customWidth="1"/>
    <col min="22" max="22" width="74" style="15" customWidth="1"/>
    <col min="23" max="16384" width="9.140625" style="15"/>
  </cols>
  <sheetData>
    <row r="1" spans="1:126" ht="9" customHeight="1" x14ac:dyDescent="0.2">
      <c r="A1" s="14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28"/>
      <c r="O1" s="128"/>
      <c r="P1" s="128"/>
      <c r="Q1" s="128"/>
      <c r="R1" s="128"/>
      <c r="S1" s="128"/>
      <c r="T1" s="128"/>
      <c r="U1" s="12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6" ht="15.95" hidden="1" customHeight="1" x14ac:dyDescent="0.2">
      <c r="A2" s="1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ht="21.95" hidden="1" customHeight="1" x14ac:dyDescent="0.2">
      <c r="A3" s="14"/>
      <c r="B3" s="128"/>
      <c r="C3" s="130"/>
      <c r="D3" s="177" t="s">
        <v>24</v>
      </c>
      <c r="E3" s="203"/>
      <c r="F3" s="131"/>
      <c r="G3" s="177" t="s">
        <v>25</v>
      </c>
      <c r="H3" s="204"/>
      <c r="I3" s="204"/>
      <c r="J3" s="204"/>
      <c r="K3" s="204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ht="9" customHeight="1" x14ac:dyDescent="0.2">
      <c r="A4" s="14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</row>
    <row r="5" spans="1:126" ht="15.95" customHeight="1" x14ac:dyDescent="0.2">
      <c r="A5" s="14"/>
      <c r="B5" s="132"/>
      <c r="C5" s="133"/>
      <c r="D5" s="133"/>
      <c r="E5" s="133"/>
      <c r="F5" s="133"/>
      <c r="G5" s="134"/>
      <c r="H5" s="132"/>
      <c r="I5" s="132"/>
      <c r="J5" s="132"/>
      <c r="K5" s="132"/>
      <c r="L5" s="132"/>
      <c r="M5" s="128"/>
      <c r="N5" s="128"/>
      <c r="O5" s="128"/>
      <c r="P5" s="128"/>
      <c r="Q5" s="128"/>
      <c r="R5" s="128"/>
      <c r="S5" s="128"/>
      <c r="T5" s="128"/>
      <c r="U5" s="12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</row>
    <row r="6" spans="1:126" ht="21.95" customHeight="1" x14ac:dyDescent="0.2">
      <c r="A6" s="14"/>
      <c r="B6" s="132"/>
      <c r="C6" s="130"/>
      <c r="D6" s="177" t="str">
        <f>IF(L116=1,"Podnikatel","Podnikateľ ")</f>
        <v>Podnikatel</v>
      </c>
      <c r="E6" s="203"/>
      <c r="F6" s="131"/>
      <c r="G6" s="177" t="str">
        <f>IF(L116=1,"     Společnost","     Spoločnosť")</f>
        <v xml:space="preserve">     Společnost</v>
      </c>
      <c r="H6" s="204"/>
      <c r="I6" s="204"/>
      <c r="J6" s="204"/>
      <c r="K6" s="204"/>
      <c r="L6" s="132"/>
      <c r="M6" s="128"/>
      <c r="N6" s="128"/>
      <c r="O6" s="128"/>
      <c r="P6" s="128"/>
      <c r="Q6" s="128"/>
      <c r="R6" s="128"/>
      <c r="S6" s="128"/>
      <c r="T6" s="128"/>
      <c r="U6" s="12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</row>
    <row r="7" spans="1:126" ht="21.95" customHeight="1" x14ac:dyDescent="0.2">
      <c r="A7" s="14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</row>
    <row r="8" spans="1:126" ht="15.95" customHeight="1" x14ac:dyDescent="0.2">
      <c r="A8" s="14"/>
      <c r="B8" s="132"/>
      <c r="C8" s="133"/>
      <c r="D8" s="133"/>
      <c r="E8" s="133"/>
      <c r="F8" s="133"/>
      <c r="G8" s="134"/>
      <c r="H8" s="132"/>
      <c r="I8" s="132"/>
      <c r="J8" s="132"/>
      <c r="K8" s="132"/>
      <c r="L8" s="132"/>
      <c r="M8" s="128"/>
      <c r="N8" s="128"/>
      <c r="O8" s="128"/>
      <c r="P8" s="128"/>
      <c r="Q8" s="128"/>
      <c r="R8" s="128"/>
      <c r="S8" s="128"/>
      <c r="T8" s="128"/>
      <c r="U8" s="128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</row>
    <row r="9" spans="1:126" ht="21.95" customHeight="1" x14ac:dyDescent="0.2">
      <c r="A9" s="14"/>
      <c r="B9" s="132"/>
      <c r="C9" s="130"/>
      <c r="D9" s="177" t="str">
        <f>IF(L116=1,"  Stroje ","Stroje")</f>
        <v xml:space="preserve">  Stroje </v>
      </c>
      <c r="E9" s="203"/>
      <c r="F9" s="131"/>
      <c r="G9" s="177" t="str">
        <f>IF(L116=1,"      Auta ","    Auta")</f>
        <v xml:space="preserve">      Auta </v>
      </c>
      <c r="H9" s="204"/>
      <c r="I9" s="204"/>
      <c r="J9" s="204"/>
      <c r="K9" s="204"/>
      <c r="L9" s="132"/>
      <c r="M9" s="128"/>
      <c r="N9" s="128"/>
      <c r="O9" s="128"/>
      <c r="P9" s="128"/>
      <c r="Q9" s="128"/>
      <c r="R9" s="128"/>
      <c r="S9" s="128"/>
      <c r="T9" s="128"/>
      <c r="U9" s="128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</row>
    <row r="10" spans="1:126" ht="21.95" customHeight="1" x14ac:dyDescent="0.2">
      <c r="A10" s="1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</row>
    <row r="11" spans="1:126" ht="15.95" customHeight="1" x14ac:dyDescent="0.2">
      <c r="A11" s="14"/>
      <c r="B11" s="132"/>
      <c r="C11" s="133"/>
      <c r="D11" s="133"/>
      <c r="E11" s="133"/>
      <c r="F11" s="133"/>
      <c r="G11" s="134"/>
      <c r="H11" s="132"/>
      <c r="I11" s="132"/>
      <c r="J11" s="132"/>
      <c r="K11" s="132"/>
      <c r="L11" s="132"/>
      <c r="M11" s="128"/>
      <c r="N11" s="128"/>
      <c r="O11" s="128"/>
      <c r="P11" s="128"/>
      <c r="Q11" s="128"/>
      <c r="R11" s="128"/>
      <c r="S11" s="128"/>
      <c r="T11" s="128"/>
      <c r="U11" s="128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</row>
    <row r="12" spans="1:126" ht="23.1" customHeight="1" x14ac:dyDescent="0.2">
      <c r="A12" s="14"/>
      <c r="B12" s="132"/>
      <c r="C12" s="130"/>
      <c r="D12" s="177" t="str">
        <f>IF(L116=1,"   Leasing","   GRENKE SK")</f>
        <v xml:space="preserve">   Leasing</v>
      </c>
      <c r="E12" s="203"/>
      <c r="F12" s="131"/>
      <c r="G12" s="177" t="str">
        <f>IF(L116=1,"     Úvěr - do 150 tis. Kč FH","   ")</f>
        <v xml:space="preserve">     Úvěr - do 150 tis. Kč FH</v>
      </c>
      <c r="H12" s="178"/>
      <c r="I12" s="178"/>
      <c r="J12" s="178"/>
      <c r="K12" s="178"/>
      <c r="L12" s="178"/>
      <c r="M12" s="179" t="str">
        <f>IF(L116=1,"   Úvěr - od 150 tis. Kč FH","   ")</f>
        <v xml:space="preserve">   Úvěr - od 150 tis. Kč FH</v>
      </c>
      <c r="N12" s="180"/>
      <c r="O12" s="180"/>
      <c r="P12" s="180"/>
      <c r="Q12" s="138"/>
      <c r="R12" s="128"/>
      <c r="S12" s="128"/>
      <c r="T12" s="128"/>
      <c r="U12" s="128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</row>
    <row r="13" spans="1:126" ht="15.75" customHeight="1" x14ac:dyDescent="0.2">
      <c r="A13" s="14"/>
      <c r="B13" s="135"/>
      <c r="C13" s="136"/>
      <c r="D13" s="135"/>
      <c r="E13" s="135"/>
      <c r="F13" s="135"/>
      <c r="G13" s="135"/>
      <c r="H13" s="135"/>
      <c r="I13" s="135"/>
      <c r="J13" s="137"/>
      <c r="K13" s="135"/>
      <c r="L13" s="135"/>
      <c r="M13" s="129"/>
      <c r="N13" s="129"/>
      <c r="O13" s="129"/>
      <c r="P13" s="128"/>
      <c r="Q13" s="128"/>
      <c r="R13" s="128"/>
      <c r="S13" s="128"/>
      <c r="T13" s="128"/>
      <c r="U13" s="128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</row>
    <row r="14" spans="1:126" s="2" customFormat="1" ht="31.5" customHeight="1" x14ac:dyDescent="0.35">
      <c r="A14" s="1"/>
      <c r="B14" s="183" t="str">
        <f>IF(L116=1,IF(L122=1,"ŽÁDOST O FINANCOVÁNÍ - LEASING","ŽÁDOST O FINANCOVÁNÍ - ÚVĚR"),"ŽIADOSŤ O FINANCOVANIE")</f>
        <v>ŽÁDOST O FINANCOVÁNÍ - ÚVĚR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  <c r="N14" s="186"/>
      <c r="O14" s="186"/>
      <c r="P14" s="125"/>
      <c r="Q14" s="98"/>
      <c r="R14" s="37"/>
      <c r="S14" s="37"/>
      <c r="T14" s="37"/>
      <c r="U14" s="9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6" customFormat="1" ht="22.5" customHeight="1" x14ac:dyDescent="0.2">
      <c r="A15" s="3"/>
      <c r="B15" s="175" t="str">
        <f>IF(L116=1,CONCATENATE(" KONTAKT: ",F152,   "  mobil: ",F153),CONCATENATE(" KONTAKT: ",F152,   "   mobil: ",F153))</f>
        <v xml:space="preserve"> KONTAKT: kominkova@euroleasing.cz  mobil: +420 608 345 108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6"/>
      <c r="N15" s="17"/>
      <c r="O15" s="17"/>
      <c r="P15" s="4"/>
      <c r="Q15" s="4"/>
      <c r="R15" s="4"/>
      <c r="S15" s="4"/>
      <c r="T15" s="4"/>
      <c r="U15" s="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s="6" customFormat="1" ht="5.0999999999999996" customHeight="1" x14ac:dyDescent="0.15">
      <c r="A16" s="3"/>
      <c r="B16" s="336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8"/>
      <c r="N16" s="338"/>
      <c r="O16" s="338"/>
      <c r="P16" s="338"/>
      <c r="Q16" s="307"/>
      <c r="R16" s="307"/>
      <c r="S16" s="307"/>
      <c r="T16" s="307"/>
      <c r="U16" s="308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106" s="141" customFormat="1" ht="18" customHeight="1" x14ac:dyDescent="0.2">
      <c r="A17" s="140"/>
      <c r="B17" s="143" t="str">
        <f>IF(L116=1,"ZÁJEMCE","ZÁUJEMCA")</f>
        <v>ZÁJEMCE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81" t="str">
        <f>IF(L122=1,"Grenke",IF(L122=2,"ESSOX do 150 tis.","ESSOX od 150 tis."))</f>
        <v>ESSOX do 150 tis.</v>
      </c>
      <c r="O17" s="182"/>
      <c r="P17" s="182"/>
      <c r="Q17" s="144"/>
      <c r="R17" s="144"/>
      <c r="S17" s="144" t="str">
        <f>IF(L118=1,"podnikatel","společnost")</f>
        <v>podnikatel</v>
      </c>
      <c r="T17" s="145"/>
      <c r="U17" s="146" t="str">
        <f>IF(L120=1,"SZ","DT")</f>
        <v>SZ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</row>
    <row r="18" spans="1:106" s="2" customFormat="1" ht="0.95" customHeight="1" thickBot="1" x14ac:dyDescent="0.2">
      <c r="A18" s="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106" s="2" customFormat="1" ht="15.95" customHeight="1" x14ac:dyDescent="0.15">
      <c r="A19" s="1"/>
      <c r="B19" s="234" t="str">
        <f>IF(L116=1,"Název zájemce:","Názov záujemcu:")</f>
        <v>Název zájemce:</v>
      </c>
      <c r="C19" s="235"/>
      <c r="D19" s="236"/>
      <c r="E19" s="237"/>
      <c r="F19" s="238"/>
      <c r="G19" s="238"/>
      <c r="H19" s="238"/>
      <c r="I19" s="239"/>
      <c r="J19" s="239"/>
      <c r="K19" s="239"/>
      <c r="L19" s="239"/>
      <c r="M19" s="239"/>
      <c r="N19" s="314" t="str">
        <f>IF(L116=1,"  IČ:","IČO:")</f>
        <v xml:space="preserve">  IČ:</v>
      </c>
      <c r="O19" s="314"/>
      <c r="P19" s="271"/>
      <c r="Q19" s="246"/>
      <c r="R19" s="247"/>
      <c r="S19" s="247"/>
      <c r="T19" s="247"/>
      <c r="U19" s="24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106" s="2" customFormat="1" ht="15.95" customHeight="1" x14ac:dyDescent="0.15">
      <c r="A20" s="1"/>
      <c r="B20" s="240" t="str">
        <f>IF(L116=1,IF(L118=1,"E-mail:","E-mail statut. zástupce:"),IF(L118=1,"E-mail:","E-mail: štatut. zástupcu:"))</f>
        <v>E-mail:</v>
      </c>
      <c r="C20" s="241"/>
      <c r="D20" s="242"/>
      <c r="E20" s="243"/>
      <c r="F20" s="244"/>
      <c r="G20" s="244"/>
      <c r="H20" s="244"/>
      <c r="I20" s="245"/>
      <c r="J20" s="245"/>
      <c r="K20" s="245"/>
      <c r="L20" s="245"/>
      <c r="M20" s="245"/>
      <c r="N20" s="217" t="str">
        <f>IF(L116=1,IF(L118=1,"Mobilní telefon:","Mobilní tel. statut. zástupce:"),IF(L118=1,"Mobilný telefón","Mobilný tel. štatut. zástupcu:"))</f>
        <v>Mobilní telefon:</v>
      </c>
      <c r="O20" s="217"/>
      <c r="P20" s="217"/>
      <c r="Q20" s="315"/>
      <c r="R20" s="316"/>
      <c r="S20" s="316"/>
      <c r="T20" s="316"/>
      <c r="U20" s="31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106" s="2" customFormat="1" ht="15.95" customHeight="1" x14ac:dyDescent="0.15">
      <c r="A21" s="1"/>
      <c r="B21" s="240" t="str">
        <f>IF(L116=1,"WWW:","WWW:")</f>
        <v>WWW:</v>
      </c>
      <c r="C21" s="266"/>
      <c r="D21" s="267"/>
      <c r="E21" s="243"/>
      <c r="F21" s="244"/>
      <c r="G21" s="244"/>
      <c r="H21" s="244"/>
      <c r="I21" s="245"/>
      <c r="J21" s="245"/>
      <c r="K21" s="245"/>
      <c r="L21" s="245"/>
      <c r="M21" s="245"/>
      <c r="N21" s="217" t="s">
        <v>1</v>
      </c>
      <c r="O21" s="217"/>
      <c r="P21" s="265"/>
      <c r="Q21" s="249"/>
      <c r="R21" s="245"/>
      <c r="S21" s="245"/>
      <c r="T21" s="245"/>
      <c r="U21" s="25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106" s="2" customFormat="1" ht="15.95" customHeight="1" x14ac:dyDescent="0.15">
      <c r="A22" s="1"/>
      <c r="B22" s="240" t="str">
        <f>IF(L116=1,IF(L118=1,"Jméno jednajícího za zájemce:","Jméno statutárního zástupce:"),IF(L118=1,"Meno konajúceho za záujemcu:","Meno štatutárneho zástupcu:"))</f>
        <v>Jméno jednajícího za zájemce:</v>
      </c>
      <c r="C22" s="266"/>
      <c r="D22" s="267"/>
      <c r="E22" s="243"/>
      <c r="F22" s="244"/>
      <c r="G22" s="244"/>
      <c r="H22" s="244"/>
      <c r="I22" s="245"/>
      <c r="J22" s="245"/>
      <c r="K22" s="245"/>
      <c r="L22" s="245"/>
      <c r="M22" s="245"/>
      <c r="N22" s="217" t="str">
        <f>IF(L116=1,IF(L118=1,"  RČ jednajícího:","  RČ statut. zástupce:"),IF(L118=1,"  RČ konajúceho:","  RČ štatut. zástupcu:"))</f>
        <v xml:space="preserve">  RČ jednajícího:</v>
      </c>
      <c r="O22" s="217"/>
      <c r="P22" s="265"/>
      <c r="Q22" s="249">
        <v>111</v>
      </c>
      <c r="R22" s="245"/>
      <c r="S22" s="245"/>
      <c r="T22" s="245"/>
      <c r="U22" s="25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106" s="2" customFormat="1" ht="15.95" customHeight="1" x14ac:dyDescent="0.15">
      <c r="A23" s="1"/>
      <c r="B23" s="240" t="str">
        <f>IF(L116=1,IF(L118=1,"Číslo bankovního účtu:","Číslo bankovního účtu společnosti:"),IF(L118=1,"Číslo bankového účtu:","Číslo bankového účtu spoločnosti:"))</f>
        <v>Číslo bankovního účtu:</v>
      </c>
      <c r="C23" s="266"/>
      <c r="D23" s="267"/>
      <c r="E23" s="243"/>
      <c r="F23" s="244"/>
      <c r="G23" s="244"/>
      <c r="H23" s="244"/>
      <c r="I23" s="245"/>
      <c r="J23" s="245"/>
      <c r="K23" s="245"/>
      <c r="L23" s="245"/>
      <c r="M23" s="245"/>
      <c r="N23" s="217" t="str">
        <f>IF(L116=1,IF(L118=1,"Č. OP jednajícího:","Číslo OP statut. zástupce:"),IF(L118=1,"Č. OP konajúceho:","Č. OP štatut. zástupcu:"))</f>
        <v>Č. OP jednajícího:</v>
      </c>
      <c r="O23" s="217"/>
      <c r="P23" s="265"/>
      <c r="Q23" s="249">
        <v>222</v>
      </c>
      <c r="R23" s="245"/>
      <c r="S23" s="245"/>
      <c r="T23" s="245"/>
      <c r="U23" s="32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106" s="2" customFormat="1" ht="15.95" customHeight="1" thickBot="1" x14ac:dyDescent="0.2">
      <c r="A24" s="1"/>
      <c r="B24" s="322" t="str">
        <f>IF(L116=1,"Koresp. adresa (je-li jiná než sídlo):","Korešp. adresa (ak je iná ako sídlo):")</f>
        <v>Koresp. adresa (je-li jiná než sídlo):</v>
      </c>
      <c r="C24" s="323"/>
      <c r="D24" s="324"/>
      <c r="E24" s="318"/>
      <c r="F24" s="274"/>
      <c r="G24" s="274"/>
      <c r="H24" s="274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2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106" s="2" customFormat="1" ht="0.95" customHeight="1" x14ac:dyDescent="0.2">
      <c r="A25" s="1"/>
      <c r="B25" s="9"/>
      <c r="C25" s="10"/>
      <c r="D25" s="10"/>
      <c r="E25" s="10"/>
      <c r="F25" s="10"/>
      <c r="G25" s="10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106" s="2" customFormat="1" ht="5.0999999999999996" customHeight="1" x14ac:dyDescent="0.2">
      <c r="A26" s="1"/>
      <c r="B26" s="147"/>
      <c r="C26" s="148"/>
      <c r="D26" s="148"/>
      <c r="E26" s="148"/>
      <c r="F26" s="148"/>
      <c r="G26" s="148"/>
      <c r="H26" s="148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06" s="141" customFormat="1" ht="18" customHeight="1" x14ac:dyDescent="0.2">
      <c r="A27" s="140"/>
      <c r="B27" s="223" t="str">
        <f>IF(L116=1,"PŘEDMĚT FINANCOVÁNÍ,  DODAVATEL","PREDMET FINANCOVANIA, DODÁVATEĽ")</f>
        <v>PŘEDMĚT FINANCOVÁNÍ,  DODAVATEL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</row>
    <row r="28" spans="1:106" s="2" customFormat="1" ht="0.95" customHeight="1" thickBot="1" x14ac:dyDescent="0.2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106" ht="15.95" customHeight="1" thickBot="1" x14ac:dyDescent="0.25">
      <c r="A29" s="14"/>
      <c r="B29" s="205" t="str">
        <f>IF(L116=1,"Předmět financování - značka, typ:","Predmet financovania - špecifikácia:")</f>
        <v>Předmět financování - značka, typ:</v>
      </c>
      <c r="C29" s="206"/>
      <c r="D29" s="207"/>
      <c r="E29" s="309"/>
      <c r="F29" s="310"/>
      <c r="G29" s="310"/>
      <c r="H29" s="310"/>
      <c r="I29" s="311"/>
      <c r="J29" s="311"/>
      <c r="K29" s="311"/>
      <c r="L29" s="311"/>
      <c r="M29" s="311"/>
      <c r="N29" s="312"/>
      <c r="O29" s="312"/>
      <c r="P29" s="312"/>
      <c r="Q29" s="311"/>
      <c r="R29" s="311"/>
      <c r="S29" s="311"/>
      <c r="T29" s="311"/>
      <c r="U29" s="3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</row>
    <row r="30" spans="1:106" ht="3" customHeight="1" x14ac:dyDescent="0.2">
      <c r="A30" s="14"/>
      <c r="B30" s="208" t="str">
        <f>IF(L116=1,"Typ předmětu:","Typ predmetu:")</f>
        <v>Typ předmětu:</v>
      </c>
      <c r="C30" s="209"/>
      <c r="D30" s="210"/>
      <c r="E30" s="50"/>
      <c r="F30" s="50"/>
      <c r="G30" s="50"/>
      <c r="H30" s="50"/>
      <c r="I30" s="51"/>
      <c r="J30" s="51"/>
      <c r="K30" s="51"/>
      <c r="L30" s="51"/>
      <c r="M30" s="51"/>
      <c r="N30" s="406" t="str">
        <f>IF(L116=1,"Měsíc předání předmětu:","Mesiac odovzdania predm.:")</f>
        <v>Měsíc předání předmětu:</v>
      </c>
      <c r="O30" s="407"/>
      <c r="P30" s="408"/>
      <c r="Q30" s="415"/>
      <c r="R30" s="416"/>
      <c r="S30" s="416"/>
      <c r="T30" s="416"/>
      <c r="U30" s="41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</row>
    <row r="31" spans="1:106" ht="9.9499999999999993" customHeight="1" x14ac:dyDescent="0.2">
      <c r="A31" s="14"/>
      <c r="B31" s="211"/>
      <c r="C31" s="212"/>
      <c r="D31" s="213"/>
      <c r="E31" s="48"/>
      <c r="F31" s="100"/>
      <c r="G31" s="85" t="str">
        <f>IF(L116=1," Nový"," Nový")</f>
        <v xml:space="preserve"> Nový</v>
      </c>
      <c r="H31" s="64"/>
      <c r="I31" s="100"/>
      <c r="J31" s="85" t="str">
        <f>IF(L116=1," Použitý + rok výroby"," Použitý + rok výroby ")</f>
        <v xml:space="preserve"> Použitý + rok výroby</v>
      </c>
      <c r="K31" s="49"/>
      <c r="L31" s="100"/>
      <c r="M31" s="49"/>
      <c r="N31" s="409"/>
      <c r="O31" s="410"/>
      <c r="P31" s="411"/>
      <c r="Q31" s="418"/>
      <c r="R31" s="418"/>
      <c r="S31" s="418"/>
      <c r="T31" s="418"/>
      <c r="U31" s="419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</row>
    <row r="32" spans="1:106" ht="3" customHeight="1" thickBot="1" x14ac:dyDescent="0.25">
      <c r="A32" s="14"/>
      <c r="B32" s="214"/>
      <c r="C32" s="215"/>
      <c r="D32" s="216"/>
      <c r="E32" s="52"/>
      <c r="F32" s="52"/>
      <c r="G32" s="52"/>
      <c r="H32" s="52"/>
      <c r="I32" s="53"/>
      <c r="J32" s="53"/>
      <c r="K32" s="53"/>
      <c r="L32" s="53"/>
      <c r="M32" s="53"/>
      <c r="N32" s="412"/>
      <c r="O32" s="413"/>
      <c r="P32" s="414"/>
      <c r="Q32" s="420"/>
      <c r="R32" s="420"/>
      <c r="S32" s="420"/>
      <c r="T32" s="420"/>
      <c r="U32" s="42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</row>
    <row r="33" spans="1:106" ht="15.95" customHeight="1" thickBot="1" x14ac:dyDescent="0.25">
      <c r="A33" s="14"/>
      <c r="B33" s="205" t="str">
        <f>IF(L120=1,"Adresa umístění předmětu:","Počet ujetých km:")</f>
        <v>Adresa umístění předmětu:</v>
      </c>
      <c r="C33" s="206"/>
      <c r="D33" s="207"/>
      <c r="E33" s="224"/>
      <c r="F33" s="224"/>
      <c r="G33" s="224"/>
      <c r="H33" s="224"/>
      <c r="I33" s="292"/>
      <c r="J33" s="292"/>
      <c r="K33" s="292"/>
      <c r="L33" s="292"/>
      <c r="M33" s="292"/>
      <c r="N33" s="293" t="str">
        <f>IF(L120=1,"","Objem válců v cm3:")</f>
        <v/>
      </c>
      <c r="O33" s="294"/>
      <c r="P33" s="295"/>
      <c r="Q33" s="296"/>
      <c r="R33" s="297"/>
      <c r="S33" s="297"/>
      <c r="T33" s="297"/>
      <c r="U33" s="298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</row>
    <row r="34" spans="1:106" ht="15.95" customHeight="1" thickBot="1" x14ac:dyDescent="0.25">
      <c r="A34" s="14"/>
      <c r="B34" s="302" t="str">
        <f>IF(L116=1,"Cena předmětu bez DPH v Kč:","Cena tovaru  bez DPH v EUR:")</f>
        <v>Cena předmětu bez DPH v Kč:</v>
      </c>
      <c r="C34" s="206"/>
      <c r="D34" s="207"/>
      <c r="E34" s="224"/>
      <c r="F34" s="224"/>
      <c r="G34" s="224"/>
      <c r="H34" s="224"/>
      <c r="I34" s="225"/>
      <c r="J34" s="225"/>
      <c r="K34" s="225"/>
      <c r="L34" s="225"/>
      <c r="M34" s="225"/>
      <c r="N34" s="226" t="str">
        <f>IF(L116=1,"Sazba DPH v %:","Sadzba DPH:")</f>
        <v>Sazba DPH v %:</v>
      </c>
      <c r="O34" s="227"/>
      <c r="P34" s="228"/>
      <c r="Q34" s="229"/>
      <c r="R34" s="229"/>
      <c r="S34" s="229"/>
      <c r="T34" s="229"/>
      <c r="U34" s="230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</row>
    <row r="35" spans="1:106" ht="15.95" customHeight="1" thickBot="1" x14ac:dyDescent="0.25">
      <c r="A35" s="14"/>
      <c r="B35" s="205" t="str">
        <f>IF(L116=1,"Platba předem v % :","Platba vopred v %:")</f>
        <v>Platba předem v % :</v>
      </c>
      <c r="C35" s="206"/>
      <c r="D35" s="207"/>
      <c r="E35" s="268"/>
      <c r="F35" s="268"/>
      <c r="G35" s="268"/>
      <c r="H35" s="268"/>
      <c r="I35" s="269"/>
      <c r="J35" s="269"/>
      <c r="K35" s="269"/>
      <c r="L35" s="269"/>
      <c r="M35" s="269"/>
      <c r="N35" s="270" t="str">
        <f>IF(L116=1,"Délka splácení (v měsících):","Počet mesačných splátok:")</f>
        <v>Délka splácení (v měsících):</v>
      </c>
      <c r="O35" s="271"/>
      <c r="P35" s="272"/>
      <c r="Q35" s="244"/>
      <c r="R35" s="244"/>
      <c r="S35" s="244"/>
      <c r="T35" s="244"/>
      <c r="U35" s="27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</row>
    <row r="36" spans="1:106" ht="3" customHeight="1" x14ac:dyDescent="0.2">
      <c r="A36" s="14"/>
      <c r="B36" s="208" t="str">
        <f>IF(L116=1,"Způsob pojištění:","Spôsob poistenia:")</f>
        <v>Způsob pojištění:</v>
      </c>
      <c r="C36" s="209"/>
      <c r="D36" s="210"/>
      <c r="E36" s="50"/>
      <c r="F36" s="50"/>
      <c r="G36" s="50"/>
      <c r="H36" s="50"/>
      <c r="I36" s="54"/>
      <c r="J36" s="54"/>
      <c r="K36" s="54"/>
      <c r="L36" s="54"/>
      <c r="M36" s="54"/>
      <c r="N36" s="217" t="str">
        <f>IF(L116=1,"Spoluúčast HAV:","Spoluúčasť HAV:")</f>
        <v>Spoluúčast HAV:</v>
      </c>
      <c r="O36" s="218"/>
      <c r="P36" s="218"/>
      <c r="Q36" s="126"/>
      <c r="R36" s="103"/>
      <c r="S36" s="103"/>
      <c r="T36" s="103"/>
      <c r="U36" s="10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</row>
    <row r="37" spans="1:106" ht="9.9499999999999993" customHeight="1" x14ac:dyDescent="0.3">
      <c r="A37" s="14"/>
      <c r="B37" s="211"/>
      <c r="C37" s="212"/>
      <c r="D37" s="213"/>
      <c r="E37" s="55"/>
      <c r="F37" s="101"/>
      <c r="G37" s="124" t="str">
        <f>IF(L116=1," Do splátek"," Do splátok" )</f>
        <v xml:space="preserve"> Do splátek</v>
      </c>
      <c r="H37" s="65"/>
      <c r="I37" s="101"/>
      <c r="J37" s="124" t="str">
        <f>IF(L116=1," Zajistí zájemce "," Zabezpečí záujemca" )</f>
        <v xml:space="preserve"> Zajistí zájemce </v>
      </c>
      <c r="K37" s="101"/>
      <c r="L37" s="219" t="str">
        <f>IF(L116=1," EUL - pojiš.makléř "," EUL - poist.maklér" )</f>
        <v xml:space="preserve"> EUL - pojiš.makléř </v>
      </c>
      <c r="M37" s="220"/>
      <c r="N37" s="218"/>
      <c r="O37" s="218"/>
      <c r="P37" s="218"/>
      <c r="Q37" s="105"/>
      <c r="R37" s="101"/>
      <c r="S37" s="106">
        <v>0.05</v>
      </c>
      <c r="T37" s="101"/>
      <c r="U37" s="107">
        <v>0.1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</row>
    <row r="38" spans="1:106" ht="3" customHeight="1" thickBot="1" x14ac:dyDescent="0.25">
      <c r="A38" s="14"/>
      <c r="B38" s="214"/>
      <c r="C38" s="215"/>
      <c r="D38" s="216"/>
      <c r="E38" s="56"/>
      <c r="F38" s="56"/>
      <c r="G38" s="56"/>
      <c r="H38" s="56"/>
      <c r="I38" s="57"/>
      <c r="J38" s="57"/>
      <c r="K38" s="57"/>
      <c r="L38" s="57"/>
      <c r="M38" s="57"/>
      <c r="N38" s="218"/>
      <c r="O38" s="218"/>
      <c r="P38" s="218"/>
      <c r="Q38" s="108"/>
      <c r="R38" s="108"/>
      <c r="S38" s="108"/>
      <c r="T38" s="108"/>
      <c r="U38" s="109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</row>
    <row r="39" spans="1:106" ht="15.95" customHeight="1" thickBot="1" x14ac:dyDescent="0.25">
      <c r="A39" s="14"/>
      <c r="B39" s="205" t="str">
        <f>IF(L116=1,"Název dodavatele:","Názov dodávateľa:")</f>
        <v>Název dodavatele:</v>
      </c>
      <c r="C39" s="206"/>
      <c r="D39" s="207"/>
      <c r="E39" s="244"/>
      <c r="F39" s="244"/>
      <c r="G39" s="244"/>
      <c r="H39" s="244"/>
      <c r="I39" s="277"/>
      <c r="J39" s="277"/>
      <c r="K39" s="277"/>
      <c r="L39" s="277"/>
      <c r="M39" s="277"/>
      <c r="N39" s="278"/>
      <c r="O39" s="278"/>
      <c r="P39" s="278"/>
      <c r="Q39" s="277"/>
      <c r="R39" s="277"/>
      <c r="S39" s="277"/>
      <c r="T39" s="277"/>
      <c r="U39" s="27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</row>
    <row r="40" spans="1:106" ht="15.95" customHeight="1" thickBot="1" x14ac:dyDescent="0.25">
      <c r="A40" s="14"/>
      <c r="B40" s="231" t="str">
        <f>IF(L116=1,"Kontaktní osoba dodavatele:","Kontaktná osoba dodávateľa:")</f>
        <v>Kontaktní osoba dodavatele:</v>
      </c>
      <c r="C40" s="232"/>
      <c r="D40" s="233"/>
      <c r="E40" s="279"/>
      <c r="F40" s="279"/>
      <c r="G40" s="279"/>
      <c r="H40" s="279"/>
      <c r="I40" s="280"/>
      <c r="J40" s="280"/>
      <c r="K40" s="280"/>
      <c r="L40" s="280"/>
      <c r="M40" s="281"/>
      <c r="N40" s="282" t="str">
        <f>IF(L116=1,"Telefon na dodavatele:","Telefón na dodávateľa:")</f>
        <v>Telefon na dodavatele:</v>
      </c>
      <c r="O40" s="282"/>
      <c r="P40" s="282"/>
      <c r="Q40" s="299"/>
      <c r="R40" s="300"/>
      <c r="S40" s="300"/>
      <c r="T40" s="300"/>
      <c r="U40" s="30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</row>
    <row r="41" spans="1:106" s="2" customFormat="1" ht="6" customHeight="1" x14ac:dyDescent="0.15">
      <c r="A41" s="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106" s="2" customFormat="1" ht="0.95" customHeight="1" x14ac:dyDescent="0.15">
      <c r="A42" s="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106" s="141" customFormat="1" ht="18" customHeight="1" x14ac:dyDescent="0.2">
      <c r="A43" s="140"/>
      <c r="B43" s="223" t="str">
        <f>IF(L116=1,"FINANČNÍ  INFORMACE","FINANČNÉ INFORMÁCIE")</f>
        <v>FINANČNÍ  INFORMACE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</row>
    <row r="44" spans="1:106" s="2" customFormat="1" ht="3.95" customHeight="1" x14ac:dyDescent="0.15">
      <c r="A44" s="1"/>
      <c r="B44" s="386" t="str">
        <f>IF(L116=1,"Máte bankovní úvěr:","Máte bankovný úver:")</f>
        <v>Máte bankovní úvěr:</v>
      </c>
      <c r="C44" s="387"/>
      <c r="D44" s="388"/>
      <c r="E44" s="12"/>
      <c r="F44" s="12"/>
      <c r="G44" s="12"/>
      <c r="H44" s="12"/>
      <c r="I44" s="12"/>
      <c r="J44" s="12"/>
      <c r="K44" s="12"/>
      <c r="L44" s="187" t="str">
        <f>IF(L116=1,"U banky:","V banke:")</f>
        <v>U banky:</v>
      </c>
      <c r="M44" s="188"/>
      <c r="N44" s="193"/>
      <c r="O44" s="194"/>
      <c r="P44" s="194"/>
      <c r="Q44" s="195"/>
      <c r="R44" s="195"/>
      <c r="S44" s="195"/>
      <c r="T44" s="195"/>
      <c r="U44" s="195"/>
      <c r="V44" s="1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106" ht="9.9499999999999993" customHeight="1" x14ac:dyDescent="0.2">
      <c r="A45" s="14"/>
      <c r="B45" s="389"/>
      <c r="C45" s="387"/>
      <c r="D45" s="388"/>
      <c r="E45" s="59"/>
      <c r="F45" s="100"/>
      <c r="G45" s="66" t="str">
        <f>IF($L$116=1," kontokorent"," kontokorentný")</f>
        <v xml:space="preserve"> kontokorent</v>
      </c>
      <c r="H45" s="66"/>
      <c r="I45" s="100"/>
      <c r="J45" s="66" t="str">
        <f>IF($L$116=1," investiční ","investičný")</f>
        <v xml:space="preserve"> investiční </v>
      </c>
      <c r="K45" s="60"/>
      <c r="L45" s="189"/>
      <c r="M45" s="188"/>
      <c r="N45" s="194"/>
      <c r="O45" s="194"/>
      <c r="P45" s="194"/>
      <c r="Q45" s="195"/>
      <c r="R45" s="195"/>
      <c r="S45" s="195"/>
      <c r="T45" s="195"/>
      <c r="U45" s="195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</row>
    <row r="46" spans="1:106" ht="3.95" customHeight="1" thickBot="1" x14ac:dyDescent="0.25">
      <c r="A46" s="14"/>
      <c r="B46" s="390"/>
      <c r="C46" s="391"/>
      <c r="D46" s="392"/>
      <c r="E46" s="58"/>
      <c r="F46" s="58"/>
      <c r="G46" s="58"/>
      <c r="H46" s="58"/>
      <c r="I46" s="46"/>
      <c r="J46" s="47"/>
      <c r="K46" s="60"/>
      <c r="L46" s="189"/>
      <c r="M46" s="188"/>
      <c r="N46" s="196"/>
      <c r="O46" s="196"/>
      <c r="P46" s="196"/>
      <c r="Q46" s="197"/>
      <c r="R46" s="197"/>
      <c r="S46" s="197"/>
      <c r="T46" s="197"/>
      <c r="U46" s="197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</row>
    <row r="47" spans="1:106" ht="3.95" customHeight="1" x14ac:dyDescent="0.2">
      <c r="A47" s="14"/>
      <c r="B47" s="283" t="str">
        <f>IF(L116=1,"Máte leasing, spotřeb. úvěr, půjčky:","Máte lízing, spotreb.úver, pôžičku:")</f>
        <v>Máte leasing, spotřeb. úvěr, půjčky:</v>
      </c>
      <c r="C47" s="284"/>
      <c r="D47" s="285"/>
      <c r="E47" s="112"/>
      <c r="F47" s="113"/>
      <c r="G47" s="113"/>
      <c r="H47" s="113"/>
      <c r="I47" s="114"/>
      <c r="J47" s="115"/>
      <c r="K47" s="116"/>
      <c r="L47" s="187" t="str">
        <f>IF(L116=1,"U společnosti:","U spoločností:")</f>
        <v>U společnosti:</v>
      </c>
      <c r="M47" s="190"/>
      <c r="N47" s="198"/>
      <c r="O47" s="198"/>
      <c r="P47" s="198"/>
      <c r="Q47" s="199"/>
      <c r="R47" s="199"/>
      <c r="S47" s="199"/>
      <c r="T47" s="199"/>
      <c r="U47" s="19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</row>
    <row r="48" spans="1:106" ht="9.9499999999999993" customHeight="1" x14ac:dyDescent="0.2">
      <c r="A48" s="14"/>
      <c r="B48" s="286"/>
      <c r="C48" s="287"/>
      <c r="D48" s="288"/>
      <c r="E48" s="117"/>
      <c r="F48" s="100"/>
      <c r="G48" s="118" t="str">
        <f>IF(L116=1," leasing","lízing")</f>
        <v xml:space="preserve"> leasing</v>
      </c>
      <c r="H48" s="110"/>
      <c r="I48" s="100"/>
      <c r="J48" s="123" t="str">
        <f>IF(L116=1," půjčku ","pôžičku")</f>
        <v xml:space="preserve"> půjčku </v>
      </c>
      <c r="K48" s="119"/>
      <c r="L48" s="189"/>
      <c r="M48" s="190"/>
      <c r="N48" s="193"/>
      <c r="O48" s="193"/>
      <c r="P48" s="193"/>
      <c r="Q48" s="200"/>
      <c r="R48" s="200"/>
      <c r="S48" s="200"/>
      <c r="T48" s="200"/>
      <c r="U48" s="200"/>
      <c r="V48" s="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</row>
    <row r="49" spans="1:106" ht="3.95" customHeight="1" thickBot="1" x14ac:dyDescent="0.25">
      <c r="A49" s="14"/>
      <c r="B49" s="289"/>
      <c r="C49" s="290"/>
      <c r="D49" s="291"/>
      <c r="E49" s="110"/>
      <c r="F49" s="110"/>
      <c r="G49" s="110"/>
      <c r="H49" s="110"/>
      <c r="I49" s="111"/>
      <c r="J49" s="119"/>
      <c r="K49" s="119"/>
      <c r="L49" s="191"/>
      <c r="M49" s="192"/>
      <c r="N49" s="201"/>
      <c r="O49" s="201"/>
      <c r="P49" s="201"/>
      <c r="Q49" s="202"/>
      <c r="R49" s="202"/>
      <c r="S49" s="202"/>
      <c r="T49" s="202"/>
      <c r="U49" s="202"/>
      <c r="V49" s="7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</row>
    <row r="50" spans="1:106" ht="3.95" customHeight="1" x14ac:dyDescent="0.2">
      <c r="A50" s="14"/>
      <c r="B50" s="393" t="str">
        <f>IF(L116=1,"Počet zaměstnanců: ","Počet zamestnancov:")</f>
        <v xml:space="preserve">Počet zaměstnanců: </v>
      </c>
      <c r="C50" s="209"/>
      <c r="D50" s="210"/>
      <c r="E50" s="120"/>
      <c r="F50" s="121"/>
      <c r="G50" s="121"/>
      <c r="H50" s="121"/>
      <c r="I50" s="122"/>
      <c r="J50" s="122"/>
      <c r="K50" s="122"/>
      <c r="L50" s="139"/>
      <c r="M50" s="139"/>
      <c r="N50" s="62"/>
      <c r="O50" s="62"/>
      <c r="P50" s="62"/>
      <c r="Q50" s="62"/>
      <c r="R50" s="62"/>
      <c r="S50" s="62"/>
      <c r="T50" s="62"/>
      <c r="U50" s="94"/>
      <c r="V50" s="7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</row>
    <row r="51" spans="1:106" ht="9.9499999999999993" customHeight="1" x14ac:dyDescent="0.2">
      <c r="A51" s="14"/>
      <c r="B51" s="211"/>
      <c r="C51" s="212"/>
      <c r="D51" s="213"/>
      <c r="E51" s="59"/>
      <c r="F51" s="100"/>
      <c r="G51" s="59" t="str">
        <f>IF(L116=1," žádný"," žiadny")</f>
        <v xml:space="preserve"> žádný</v>
      </c>
      <c r="H51" s="59"/>
      <c r="I51" s="100"/>
      <c r="J51" s="66" t="s">
        <v>7</v>
      </c>
      <c r="K51" s="100"/>
      <c r="L51" s="66" t="s">
        <v>8</v>
      </c>
      <c r="M51" s="100"/>
      <c r="N51" s="66" t="s">
        <v>9</v>
      </c>
      <c r="O51" s="100"/>
      <c r="P51" s="66" t="s">
        <v>10</v>
      </c>
      <c r="Q51" s="47"/>
      <c r="R51" s="100"/>
      <c r="S51" s="66" t="s">
        <v>11</v>
      </c>
      <c r="T51" s="100"/>
      <c r="U51" s="93" t="s">
        <v>12</v>
      </c>
      <c r="V51" s="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</row>
    <row r="52" spans="1:106" ht="3.95" customHeight="1" thickBot="1" x14ac:dyDescent="0.25">
      <c r="A52" s="14"/>
      <c r="B52" s="214"/>
      <c r="C52" s="215"/>
      <c r="D52" s="216"/>
      <c r="E52" s="59"/>
      <c r="F52" s="59"/>
      <c r="G52" s="59"/>
      <c r="H52" s="59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95"/>
      <c r="V52" s="8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</row>
    <row r="53" spans="1:106" ht="3.95" customHeight="1" x14ac:dyDescent="0.2">
      <c r="A53" s="14"/>
      <c r="B53" s="394" t="str">
        <f>IF(L116=1,"Vlastní nemovitost:","Nehnuteľnosť v majetku:")</f>
        <v>Vlastní nemovitost:</v>
      </c>
      <c r="C53" s="395"/>
      <c r="D53" s="396"/>
      <c r="E53" s="68"/>
      <c r="F53" s="68"/>
      <c r="G53" s="68"/>
      <c r="H53" s="68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96"/>
      <c r="V53" s="8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</row>
    <row r="54" spans="1:106" ht="9.9499999999999993" customHeight="1" x14ac:dyDescent="0.2">
      <c r="A54" s="14"/>
      <c r="B54" s="397"/>
      <c r="C54" s="398"/>
      <c r="D54" s="399"/>
      <c r="E54" s="59"/>
      <c r="F54" s="100"/>
      <c r="G54" s="66" t="str">
        <f>IF(L116=1," ANO"," ÁNO")</f>
        <v xml:space="preserve"> ANO</v>
      </c>
      <c r="H54" s="66"/>
      <c r="I54" s="100"/>
      <c r="J54" s="66" t="str">
        <f>IF(L116=1," NE"," NIE")</f>
        <v xml:space="preserve"> NE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97" t="str">
        <f>IF(L116=1,"i na hypotéku","aj na hypotéku")</f>
        <v>i na hypotéku</v>
      </c>
      <c r="V54" s="8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</row>
    <row r="55" spans="1:106" ht="3.95" customHeight="1" thickBot="1" x14ac:dyDescent="0.25">
      <c r="A55" s="14"/>
      <c r="B55" s="400"/>
      <c r="C55" s="401"/>
      <c r="D55" s="402"/>
      <c r="E55" s="63"/>
      <c r="F55" s="63"/>
      <c r="G55" s="63"/>
      <c r="H55" s="63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7"/>
      <c r="V55" s="8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</row>
    <row r="56" spans="1:106" ht="18.75" customHeight="1" thickBot="1" x14ac:dyDescent="0.25">
      <c r="A56" s="14"/>
      <c r="B56" s="231" t="str">
        <f>IF(M109=1,IF(L116=1,"Hlavní oblast podnikání:","Hlavná oblasť podnikania:"),IF(L116=1,"Roční obrat v podnikání (v tis. Kč):","Ročný obrat v podnikaní (v Eur):"))</f>
        <v>Roční obrat v podnikání (v tis. Kč):</v>
      </c>
      <c r="C56" s="232"/>
      <c r="D56" s="233"/>
      <c r="E56" s="383"/>
      <c r="F56" s="383"/>
      <c r="G56" s="383"/>
      <c r="H56" s="383"/>
      <c r="I56" s="384"/>
      <c r="J56" s="384"/>
      <c r="K56" s="384"/>
      <c r="L56" s="384"/>
      <c r="M56" s="385"/>
      <c r="N56" s="379" t="str">
        <f>IF(M109=1,IF(L116=1,"Délka podnikání v oboru (v letech):","Dĺžka podnikania v  odbore:"),IF(L116=1,"Základ daně:","Dĺžka podnikania v  odbore:"))</f>
        <v>Základ daně:</v>
      </c>
      <c r="O56" s="380"/>
      <c r="P56" s="381"/>
      <c r="Q56" s="382"/>
      <c r="R56" s="382"/>
      <c r="S56" s="274"/>
      <c r="T56" s="275"/>
      <c r="U56" s="276"/>
      <c r="V56" s="2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</row>
    <row r="57" spans="1:106" s="2" customFormat="1" ht="0.95" customHeight="1" x14ac:dyDescent="0.15">
      <c r="A57" s="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1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106" s="2" customFormat="1" ht="6" customHeight="1" x14ac:dyDescent="0.15">
      <c r="A58" s="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106" s="141" customFormat="1" ht="18" customHeight="1" x14ac:dyDescent="0.2">
      <c r="A59" s="140"/>
      <c r="B59" s="223" t="str">
        <f>IF(L122=1,IF(L116=1,"EKONOMIKA ZÁJEMCE - odhad za poslední účetní období","EKONOMIKA ZÁUJEMCA - odhad za posledné účtovné obdobie"),IF(L116=1,"EKONOMIKA ZÁJEMCE - odhad za poslední účetní období v tis. Kč","EKONOMIKA ZÁUJEMCA - odhad za posledné účtovné obdobie v EUR"))</f>
        <v>EKONOMIKA ZÁJEMCE - odhad za poslední účetní období v tis. Kč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142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</row>
    <row r="60" spans="1:106" s="2" customFormat="1" ht="3" customHeight="1" x14ac:dyDescent="0.15">
      <c r="A60" s="1"/>
      <c r="B60" s="221" t="str">
        <f>IF(L116=1,"Typ bydlení:","Typ bývania:")</f>
        <v>Typ bydlení:</v>
      </c>
      <c r="C60" s="403"/>
      <c r="D60" s="403"/>
      <c r="E60" s="403"/>
      <c r="F60" s="403"/>
      <c r="G60" s="404"/>
      <c r="H60" s="8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50"/>
      <c r="V60" s="1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106" ht="9.9499999999999993" customHeight="1" x14ac:dyDescent="0.2">
      <c r="A61" s="14"/>
      <c r="B61" s="405"/>
      <c r="C61" s="403"/>
      <c r="D61" s="403"/>
      <c r="E61" s="403"/>
      <c r="F61" s="403"/>
      <c r="G61" s="404"/>
      <c r="H61" s="87"/>
      <c r="I61" s="100"/>
      <c r="J61" s="85" t="str">
        <f>IF($L$116=1," Vlastní"," Vlastný")</f>
        <v xml:space="preserve"> Vlastní</v>
      </c>
      <c r="K61" s="100"/>
      <c r="L61" s="85" t="str">
        <f>IF($L$116=1," Nájem"," Nájom")</f>
        <v xml:space="preserve"> Nájem</v>
      </c>
      <c r="M61" s="100"/>
      <c r="N61" s="85" t="str">
        <f>IF($L$116=1," Družstevní","Družstevné")</f>
        <v xml:space="preserve"> Družstevní</v>
      </c>
      <c r="O61" s="100"/>
      <c r="P61" s="85" t="str">
        <f>IF($L$116=1," Státní byt"," Štátny byt")</f>
        <v xml:space="preserve"> Státní byt</v>
      </c>
      <c r="Q61" s="75"/>
      <c r="R61" s="102"/>
      <c r="S61" s="85" t="str">
        <f>IF($L$116=1," U rodičů"," U rodičov")</f>
        <v xml:space="preserve"> U rodičů</v>
      </c>
      <c r="T61" s="75"/>
      <c r="U61" s="88"/>
      <c r="V61" s="2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</row>
    <row r="62" spans="1:106" ht="3" customHeight="1" x14ac:dyDescent="0.2">
      <c r="A62" s="14"/>
      <c r="B62" s="405"/>
      <c r="C62" s="403"/>
      <c r="D62" s="403"/>
      <c r="E62" s="403"/>
      <c r="F62" s="403"/>
      <c r="G62" s="404"/>
      <c r="H62" s="87"/>
      <c r="I62" s="59"/>
      <c r="J62" s="66"/>
      <c r="K62" s="70"/>
      <c r="L62" s="70"/>
      <c r="M62" s="70"/>
      <c r="N62" s="71"/>
      <c r="O62" s="71"/>
      <c r="P62" s="71"/>
      <c r="Q62" s="71"/>
      <c r="R62" s="71"/>
      <c r="S62" s="71"/>
      <c r="T62" s="71"/>
      <c r="U62" s="88"/>
      <c r="V62" s="2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</row>
    <row r="63" spans="1:106" ht="3" customHeight="1" x14ac:dyDescent="0.2">
      <c r="A63" s="14"/>
      <c r="B63" s="221" t="str">
        <f>IF(L116=1,"Na adrese trvalého bydliště od roku:","Typ bývania:")</f>
        <v>Na adrese trvalého bydliště od roku:</v>
      </c>
      <c r="C63" s="212"/>
      <c r="D63" s="212"/>
      <c r="E63" s="212"/>
      <c r="F63" s="212"/>
      <c r="G63" s="213"/>
      <c r="H63" s="347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9"/>
      <c r="V63" s="2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</row>
    <row r="64" spans="1:106" ht="9.9499999999999993" customHeight="1" x14ac:dyDescent="0.2">
      <c r="A64" s="14"/>
      <c r="B64" s="211"/>
      <c r="C64" s="212"/>
      <c r="D64" s="212"/>
      <c r="E64" s="212"/>
      <c r="F64" s="212"/>
      <c r="G64" s="213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1"/>
      <c r="V64" s="1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</row>
    <row r="65" spans="1:106" ht="3" customHeight="1" x14ac:dyDescent="0.2">
      <c r="A65" s="14"/>
      <c r="B65" s="211"/>
      <c r="C65" s="212"/>
      <c r="D65" s="212"/>
      <c r="E65" s="212"/>
      <c r="F65" s="212"/>
      <c r="G65" s="213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3"/>
      <c r="V65" s="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</row>
    <row r="66" spans="1:106" ht="3" customHeight="1" x14ac:dyDescent="0.2">
      <c r="A66" s="14"/>
      <c r="B66" s="221" t="str">
        <f>IF(L116=1,"Rodinný stav:","Typ bývania:")</f>
        <v>Rodinný stav:</v>
      </c>
      <c r="C66" s="212"/>
      <c r="D66" s="212"/>
      <c r="E66" s="212"/>
      <c r="F66" s="212"/>
      <c r="G66" s="213"/>
      <c r="H66" s="74"/>
      <c r="I66" s="59"/>
      <c r="J66" s="66"/>
      <c r="K66" s="70"/>
      <c r="L66" s="70"/>
      <c r="M66" s="70"/>
      <c r="N66" s="72"/>
      <c r="O66" s="72"/>
      <c r="P66" s="73"/>
      <c r="Q66" s="73"/>
      <c r="R66" s="73"/>
      <c r="S66" s="73"/>
      <c r="T66" s="73"/>
      <c r="U66" s="89"/>
      <c r="V66" s="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</row>
    <row r="67" spans="1:106" ht="9.9499999999999993" customHeight="1" x14ac:dyDescent="0.2">
      <c r="A67" s="14"/>
      <c r="B67" s="211"/>
      <c r="C67" s="212"/>
      <c r="D67" s="212"/>
      <c r="E67" s="212"/>
      <c r="F67" s="212"/>
      <c r="G67" s="213"/>
      <c r="H67" s="74"/>
      <c r="I67" s="100"/>
      <c r="J67" s="85" t="str">
        <f>IF($L$116=1," Svobodný/á"," Slobodný/á")</f>
        <v xml:space="preserve"> Svobodný/á</v>
      </c>
      <c r="K67" s="100"/>
      <c r="L67" s="85" t="str">
        <f>IF($L$116=1," Ženatý/vdaná  "," Ženatý/vydatá")</f>
        <v xml:space="preserve"> Ženatý/vdaná  </v>
      </c>
      <c r="M67" s="100"/>
      <c r="N67" s="85" t="str">
        <f>IF($L$116=1," Rozvedený/á"," Rozvedený(á)")</f>
        <v xml:space="preserve"> Rozvedený/á</v>
      </c>
      <c r="O67" s="100"/>
      <c r="P67" s="85" t="str">
        <f>IF($L$116=1," Vdovec/vdova","vdovec/vdova")</f>
        <v xml:space="preserve"> Vdovec/vdova</v>
      </c>
      <c r="Q67" s="71"/>
      <c r="R67" s="100"/>
      <c r="S67" s="85" t="str">
        <f>IF($L$116=1," Registr. partnerství"," Register. partnerstvo")</f>
        <v xml:space="preserve"> Registr. partnerství</v>
      </c>
      <c r="T67" s="71"/>
      <c r="U67" s="88"/>
      <c r="V67" s="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</row>
    <row r="68" spans="1:106" ht="3" customHeight="1" x14ac:dyDescent="0.2">
      <c r="A68" s="14"/>
      <c r="B68" s="211"/>
      <c r="C68" s="212"/>
      <c r="D68" s="212"/>
      <c r="E68" s="212"/>
      <c r="F68" s="212"/>
      <c r="G68" s="213"/>
      <c r="H68" s="74"/>
      <c r="I68" s="59"/>
      <c r="J68" s="66"/>
      <c r="K68" s="70"/>
      <c r="L68" s="70"/>
      <c r="M68" s="70"/>
      <c r="N68" s="71"/>
      <c r="O68" s="71"/>
      <c r="P68" s="71"/>
      <c r="Q68" s="71"/>
      <c r="R68" s="71"/>
      <c r="S68" s="71"/>
      <c r="T68" s="71"/>
      <c r="U68" s="88"/>
      <c r="V68" s="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</row>
    <row r="69" spans="1:106" ht="3" customHeight="1" x14ac:dyDescent="0.2">
      <c r="A69" s="14"/>
      <c r="B69" s="221" t="str">
        <f>IF(L116=1,"Způsob platby za mobil:","Typ bývania:")</f>
        <v>Způsob platby za mobil:</v>
      </c>
      <c r="C69" s="212"/>
      <c r="D69" s="212"/>
      <c r="E69" s="212"/>
      <c r="F69" s="212"/>
      <c r="G69" s="213"/>
      <c r="H69" s="76"/>
      <c r="I69" s="68"/>
      <c r="J69" s="77"/>
      <c r="K69" s="78"/>
      <c r="L69" s="78"/>
      <c r="M69" s="78"/>
      <c r="N69" s="79"/>
      <c r="O69" s="79"/>
      <c r="P69" s="79"/>
      <c r="Q69" s="79"/>
      <c r="R69" s="79"/>
      <c r="S69" s="79"/>
      <c r="T69" s="79"/>
      <c r="U69" s="90"/>
      <c r="V69" s="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</row>
    <row r="70" spans="1:106" ht="9.9499999999999993" customHeight="1" x14ac:dyDescent="0.2">
      <c r="A70" s="14"/>
      <c r="B70" s="211"/>
      <c r="C70" s="212"/>
      <c r="D70" s="212"/>
      <c r="E70" s="212"/>
      <c r="F70" s="212"/>
      <c r="G70" s="213"/>
      <c r="H70" s="74"/>
      <c r="I70" s="100"/>
      <c r="J70" s="85" t="str">
        <f>IF($L$116=1," Kredit","")</f>
        <v xml:space="preserve"> Kredit</v>
      </c>
      <c r="K70" s="100"/>
      <c r="L70" s="85" t="str">
        <f>IF($L$116=1," Paušál"," Paušál")</f>
        <v xml:space="preserve"> Paušál</v>
      </c>
      <c r="M70" s="100"/>
      <c r="N70" s="85" t="str">
        <f>IF($L$116=1," Placeno zaměstnavatelem"," Platené zamestnávateľom")</f>
        <v xml:space="preserve"> Placeno zaměstnavatelem</v>
      </c>
      <c r="O70" s="71"/>
      <c r="P70" s="71"/>
      <c r="Q70" s="71"/>
      <c r="R70" s="71"/>
      <c r="S70" s="71"/>
      <c r="T70" s="71"/>
      <c r="U70" s="88"/>
      <c r="V70" s="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</row>
    <row r="71" spans="1:106" ht="3" customHeight="1" x14ac:dyDescent="0.2">
      <c r="A71" s="14"/>
      <c r="B71" s="211"/>
      <c r="C71" s="212"/>
      <c r="D71" s="212"/>
      <c r="E71" s="212"/>
      <c r="F71" s="212"/>
      <c r="G71" s="213"/>
      <c r="H71" s="80"/>
      <c r="I71" s="63"/>
      <c r="J71" s="81"/>
      <c r="K71" s="82"/>
      <c r="L71" s="82"/>
      <c r="M71" s="82"/>
      <c r="N71" s="83"/>
      <c r="O71" s="83"/>
      <c r="P71" s="83"/>
      <c r="Q71" s="83"/>
      <c r="R71" s="83"/>
      <c r="S71" s="83"/>
      <c r="T71" s="83"/>
      <c r="U71" s="91"/>
      <c r="V71" s="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</row>
    <row r="72" spans="1:106" ht="3" customHeight="1" x14ac:dyDescent="0.2">
      <c r="A72" s="14"/>
      <c r="B72" s="221" t="str">
        <f>IF(L116=1,"Dosažené vzdělání:","Typ bývania:")</f>
        <v>Dosažené vzdělání:</v>
      </c>
      <c r="C72" s="212"/>
      <c r="D72" s="212"/>
      <c r="E72" s="212"/>
      <c r="F72" s="212"/>
      <c r="G72" s="213"/>
      <c r="H72" s="76"/>
      <c r="I72" s="68"/>
      <c r="J72" s="77"/>
      <c r="K72" s="78"/>
      <c r="L72" s="78"/>
      <c r="M72" s="78"/>
      <c r="N72" s="79"/>
      <c r="O72" s="79"/>
      <c r="P72" s="79"/>
      <c r="Q72" s="79"/>
      <c r="R72" s="79"/>
      <c r="S72" s="79"/>
      <c r="T72" s="79"/>
      <c r="U72" s="90"/>
      <c r="V72" s="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</row>
    <row r="73" spans="1:106" ht="9.9499999999999993" customHeight="1" x14ac:dyDescent="0.2">
      <c r="A73" s="14"/>
      <c r="B73" s="211"/>
      <c r="C73" s="212"/>
      <c r="D73" s="212"/>
      <c r="E73" s="212"/>
      <c r="F73" s="212"/>
      <c r="G73" s="213"/>
      <c r="H73" s="74"/>
      <c r="I73" s="100"/>
      <c r="J73" s="85" t="str">
        <f>IF($L$116=1," Základní "," Základné ")</f>
        <v xml:space="preserve"> Základní </v>
      </c>
      <c r="K73" s="100"/>
      <c r="L73" s="85" t="str">
        <f>IF($L$116=1," Střed. bez mat. "," Stred. bez mat.")</f>
        <v xml:space="preserve"> Střed. bez mat. </v>
      </c>
      <c r="M73" s="100"/>
      <c r="N73" s="85" t="str">
        <f>IF($L$116=1," Vyšší odborné"," Vyššie odborné")</f>
        <v xml:space="preserve"> Vyšší odborné</v>
      </c>
      <c r="O73" s="100"/>
      <c r="P73" s="85" t="str">
        <f>IF($L$116=1," VŠ bakal."," VŠ bakal.")</f>
        <v xml:space="preserve"> VŠ bakal.</v>
      </c>
      <c r="Q73" s="71"/>
      <c r="R73" s="100"/>
      <c r="S73" s="85" t="str">
        <f>IF($L$116=1," VŠ ostatní"," VŠ ostatné")</f>
        <v xml:space="preserve"> VŠ ostatní</v>
      </c>
      <c r="T73" s="75"/>
      <c r="U73" s="92" t="str">
        <f>IF($L$116=1,"","")</f>
        <v/>
      </c>
      <c r="V73" s="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</row>
    <row r="74" spans="1:106" ht="3" customHeight="1" x14ac:dyDescent="0.2">
      <c r="A74" s="14"/>
      <c r="B74" s="211"/>
      <c r="C74" s="212"/>
      <c r="D74" s="212"/>
      <c r="E74" s="212"/>
      <c r="F74" s="212"/>
      <c r="G74" s="213"/>
      <c r="H74" s="84"/>
      <c r="I74" s="63"/>
      <c r="J74" s="81"/>
      <c r="K74" s="82"/>
      <c r="L74" s="70"/>
      <c r="M74" s="70"/>
      <c r="N74" s="71"/>
      <c r="O74" s="71"/>
      <c r="P74" s="71"/>
      <c r="Q74" s="71"/>
      <c r="R74" s="71"/>
      <c r="S74" s="83"/>
      <c r="T74" s="83"/>
      <c r="U74" s="91"/>
      <c r="V74" s="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</row>
    <row r="75" spans="1:106" ht="15.95" customHeight="1" x14ac:dyDescent="0.2">
      <c r="A75" s="14"/>
      <c r="B75" s="221" t="str">
        <f>IF(L116=1,"Čistý měsíční příjem:","Typ bývania:")</f>
        <v>Čistý měsíční příjem:</v>
      </c>
      <c r="C75" s="222"/>
      <c r="D75" s="222"/>
      <c r="E75" s="222"/>
      <c r="F75" s="212"/>
      <c r="G75" s="213"/>
      <c r="H75" s="360"/>
      <c r="I75" s="361"/>
      <c r="J75" s="361"/>
      <c r="K75" s="361"/>
      <c r="L75" s="357" t="str">
        <f>IF($L$116=1,"Výdaje na byt-energie, nájem, atd., ne hypotéka:","")</f>
        <v>Výdaje na byt-energie, nájem, atd., ne hypotéka:</v>
      </c>
      <c r="M75" s="358"/>
      <c r="N75" s="358"/>
      <c r="O75" s="358"/>
      <c r="P75" s="358"/>
      <c r="Q75" s="358"/>
      <c r="R75" s="359"/>
      <c r="S75" s="364"/>
      <c r="T75" s="225"/>
      <c r="U75" s="365"/>
      <c r="V75" s="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</row>
    <row r="76" spans="1:106" ht="15.95" customHeight="1" x14ac:dyDescent="0.2">
      <c r="A76" s="14"/>
      <c r="B76" s="221" t="str">
        <f>IF(L116=1,"Celkový měsíční příjem vč. renty, pronájmu, vedl. příjmu:","Typ bývania:")</f>
        <v>Celkový měsíční příjem vč. renty, pronájmu, vedl. příjmu:</v>
      </c>
      <c r="C76" s="222"/>
      <c r="D76" s="222"/>
      <c r="E76" s="222"/>
      <c r="F76" s="212"/>
      <c r="G76" s="213"/>
      <c r="H76" s="362"/>
      <c r="I76" s="362"/>
      <c r="J76" s="362"/>
      <c r="K76" s="362"/>
      <c r="L76" s="357" t="str">
        <f>IF($L$116=1,"Výdaje na spoření-tj. pen.přip., živ.poj., staveb. spoření:","")</f>
        <v>Výdaje na spoření-tj. pen.přip., živ.poj., staveb. spoření:</v>
      </c>
      <c r="M76" s="358"/>
      <c r="N76" s="358"/>
      <c r="O76" s="358"/>
      <c r="P76" s="358"/>
      <c r="Q76" s="358"/>
      <c r="R76" s="359"/>
      <c r="S76" s="364"/>
      <c r="T76" s="225"/>
      <c r="U76" s="365"/>
      <c r="V76" s="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</row>
    <row r="77" spans="1:106" ht="15.95" customHeight="1" x14ac:dyDescent="0.2">
      <c r="A77" s="14"/>
      <c r="B77" s="221" t="str">
        <f>IF(L116=1,"Měsíční příjmy domácnosti - tj. příjmy všech jejích členů:","Typ bývania:")</f>
        <v>Měsíční příjmy domácnosti - tj. příjmy všech jejích členů:</v>
      </c>
      <c r="C77" s="222"/>
      <c r="D77" s="222"/>
      <c r="E77" s="222"/>
      <c r="F77" s="212"/>
      <c r="G77" s="213"/>
      <c r="H77" s="362"/>
      <c r="I77" s="362"/>
      <c r="J77" s="362"/>
      <c r="K77" s="362"/>
      <c r="L77" s="357" t="str">
        <f>IF($L$116=1,"Splátky úvěru nebo leasingu:","")</f>
        <v>Splátky úvěru nebo leasingu:</v>
      </c>
      <c r="M77" s="358"/>
      <c r="N77" s="358"/>
      <c r="O77" s="358"/>
      <c r="P77" s="358"/>
      <c r="Q77" s="358"/>
      <c r="R77" s="359"/>
      <c r="S77" s="364"/>
      <c r="T77" s="225"/>
      <c r="U77" s="365"/>
      <c r="V77" s="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</row>
    <row r="78" spans="1:106" s="2" customFormat="1" ht="15.95" customHeight="1" thickBot="1" x14ac:dyDescent="0.2">
      <c r="A78" s="1"/>
      <c r="B78" s="343" t="str">
        <f>IF(L116=1,"Počet vyživovaných dětí:","Typ bývania:")</f>
        <v>Počet vyživovaných dětí:</v>
      </c>
      <c r="C78" s="344"/>
      <c r="D78" s="344"/>
      <c r="E78" s="344"/>
      <c r="F78" s="345"/>
      <c r="G78" s="346"/>
      <c r="H78" s="363"/>
      <c r="I78" s="363"/>
      <c r="J78" s="363"/>
      <c r="K78" s="363"/>
      <c r="L78" s="354" t="str">
        <f>IF($L$116=1,"Ostatní měsíční výdaje-úrazové poj., pov. ručení, alimenty:","")</f>
        <v>Ostatní měsíční výdaje-úrazové poj., pov. ručení, alimenty:</v>
      </c>
      <c r="M78" s="355"/>
      <c r="N78" s="355"/>
      <c r="O78" s="355"/>
      <c r="P78" s="355"/>
      <c r="Q78" s="355"/>
      <c r="R78" s="356"/>
      <c r="S78" s="366"/>
      <c r="T78" s="367"/>
      <c r="U78" s="36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106" s="2" customFormat="1" ht="6" customHeight="1" x14ac:dyDescent="0.15">
      <c r="A79" s="1"/>
      <c r="B79" s="59"/>
      <c r="C79" s="74"/>
      <c r="D79" s="74"/>
      <c r="E79" s="74"/>
      <c r="F79" s="60"/>
      <c r="G79" s="60"/>
      <c r="H79" s="151"/>
      <c r="I79" s="151"/>
      <c r="J79" s="151"/>
      <c r="K79" s="151"/>
      <c r="L79" s="154"/>
      <c r="M79" s="155"/>
      <c r="N79" s="155"/>
      <c r="O79" s="155"/>
      <c r="P79" s="155"/>
      <c r="Q79" s="155"/>
      <c r="R79" s="155"/>
      <c r="S79" s="152"/>
      <c r="T79" s="153"/>
      <c r="U79" s="15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106" s="141" customFormat="1" ht="18" customHeight="1" x14ac:dyDescent="0.2">
      <c r="A80" s="140"/>
      <c r="B80" s="223" t="str">
        <f>IF(L116=1,"POŽADOVANÉ PŘÍLOHY","POŽADOVANÉ PRÍLOHY")</f>
        <v>POŽADOVANÉ PŘÍLOHY</v>
      </c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</row>
    <row r="81" spans="1:106" ht="24" customHeight="1" thickBot="1" x14ac:dyDescent="0.25">
      <c r="A81" s="14"/>
      <c r="B81" s="369" t="str">
        <f>I111</f>
        <v xml:space="preserve"> * vyplněná tato Žádost o financování   * kopie dvou dokladů totožnosti - OP, ŘP, pas, karta zdravotní pojišťovny</v>
      </c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1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</row>
    <row r="82" spans="1:106" ht="6" customHeight="1" x14ac:dyDescent="0.2">
      <c r="A82" s="14"/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</row>
    <row r="83" spans="1:106" s="141" customFormat="1" ht="18" customHeight="1" x14ac:dyDescent="0.2">
      <c r="A83" s="140"/>
      <c r="B83" s="223" t="str">
        <f>IF(L116=1,"SOUHLAS ZÁJEMCE","SÚHLAS ZÁUJEMCU")</f>
        <v>SOUHLAS ZÁJEMCE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</row>
    <row r="84" spans="1:106" s="34" customFormat="1" ht="17.25" customHeight="1" x14ac:dyDescent="0.2">
      <c r="A84" s="33"/>
      <c r="B84" s="251" t="str">
        <f>IF(L116=1,CONCATENATE("1) Zájemce souhlasí, aby společnost EUROLEASING CZ s.r.o. (dále jen EUL) ověřila údaje o jeho majetkové a osobní situaci,"," včetně údajů o příjmech a výdajích z dostupných registrů klientských informací za účelem posouzení jeho bonity, důvěryhodnosti a platební morálky a zároveň i předávala informace o zájemci do těchto registrů. "),CONCATENATE("1) Záujemca súhlasí, aby spoločnosť EUROLEASING SK s.r.o. (ďalej len EUL) overila údaje o jeho majetkovej a osobnej situácii, "," vrátane údajov o príjmoch a výdavkoch z dostupných registrov klientskych informácií na posúdenie jeho bonity, dôveryhodnosti a platobnej morálky a zároveň aj odovzdávala informácie o záujemcovi do týchto registrov."))</f>
        <v xml:space="preserve">1) Zájemce souhlasí, aby společnost EUROLEASING CZ s.r.o. (dále jen EUL) ověřila údaje o jeho majetkové a osobní situaci, včetně údajů o příjmech a výdajích z dostupných registrů klientských informací za účelem posouzení jeho bonity, důvěryhodnosti a platební morálky a zároveň i předávala informace o zájemci do těchto registrů. 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</row>
    <row r="85" spans="1:106" s="36" customFormat="1" ht="34.5" customHeight="1" x14ac:dyDescent="0.2">
      <c r="A85" s="35"/>
      <c r="B85" s="251" t="str">
        <f>IF(L116=1,CONCATENATE("2) Zájemce souhlasí, že EUL údaje - např. jméno, příjmení, rodné číslo, sídlo, bydliště apod., které získal nebo získá od zájemce, resp. o jiných fyzických osobách v souvislosti se sjednáním "," uzavřením a správou Smlouvy nebo Žádosti, uchová ve své evidenci po dobu, po kterou je to nezbytné"," pro ochranu zájmů EUL a účelné pro budoucí nabízení služeb EUL a že EUL bude tyto údaje využívat výlučně pro plnění zákonných povinností,"," pro zajišťování svých obchodních zájmů, zejména pro účely uzavření a spravování Smlouvy, nabízení dalších služeb (i po skončení Smlouvy), příp. pro vymáhání ","pohledávek za zájemcem, přičemž uvedené služby pro EUL zajišťují a budou zajišťovat jménem EUL kromě jejích zaměstnanců rovněž třetí osoby, např. obchodníci, pojišťovny, inkasní"," agentrury, apod. - viz. dále www.euroleasing.cz"),CONCATENATE("2) Záujemca súhlasí, že EUL údaje - napr. meno, priezvisko, rodné číslo, sídlo, bydlisko apod., ktoré získal alebo získa od záujemca, resp. o iných fyzických osobách v súvislosti s uzavretím "," a správou Zmluvy alebo Žiadosti, uchová vo svojej evidencii po dobu, po ktorú je to nevyhnutné "," pre ochranu záujmov EUL a účelné pre budúce ponúkania služieb EUL a že EUL bude tieto údaje využívať výlučne pre plnenie zákonných povinností, "," pre zaisťovanie svojich obchodných záujmov, najmä na účely uzatvorenia a spravovanie Zmluvy, ponúkanie ďalších služieb (aj po skončení zmluvy), príp. pre vymáhanie "," pohľadávok za záujemcom, pričom uvedené služby pre EUL zaisťujú a budú zabezpečovať menom EUL okrem jej zamestnancov aj tretie osoby, napr. obchodníci, pojišťovny, inkasné "," agentúry, apod. - viď. ďalej www.euroleasingcz.sk"))</f>
        <v>2) Zájemce souhlasí, že EUL údaje - např. jméno, příjmení, rodné číslo, sídlo, bydliště apod., které získal nebo získá od zájemce, resp. o jiných fyzických osobách v souvislosti se sjednáním  uzavřením a správou Smlouvy nebo Žádosti, uchová ve své evidenci po dobu, po kterou je to nezbytné pro ochranu zájmů EUL a účelné pro budoucí nabízení služeb EUL a že EUL bude tyto údaje využívat výlučně pro plnění zákonných povinností, pro zajišťování svých obchodních zájmů, zejména pro účely uzavření a spravování Smlouvy, nabízení dalších služeb (i po skončení Smlouvy), příp. pro vymáhání pohledávek za zájemcem, přičemž uvedené služby pro EUL zajišťují a budou zajišťovat jménem EUL kromě jejích zaměstnanců rovněž třetí osoby, např. obchodníci, pojišťovny, inkasní agentrury, apod. - viz. dále www.euroleasing.cz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3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</row>
    <row r="86" spans="1:106" s="32" customFormat="1" ht="20.25" customHeight="1" thickBot="1" x14ac:dyDescent="0.25">
      <c r="A86" s="31"/>
      <c r="B86" s="254" t="str">
        <f>IF(L116=1,CONCATENATE("3) Zájemce souhlasí, že v případě, že  poskytne EUL kopii občanského průkazu, rodného listu, řidičského průkazu, průkazu zdravotní pojišťovny či jiného dokladu"," a zároveň nesdělí EUL, že nesouhlasí s pořizováním a uchováváním kopií dokladů, bude EUL zpracovávat a uchovávat tyto kopie a údaje nacházející se na nich"," (vč. fotografie, a to po dobu 5 let od data podpisu této žádosti)."),CONCATENATE("3) Záujemca súhlasí, že v prípade, že poskytne EUL kópiu občianskeho preukazu, rodného listu, vodičského preukazu, preukazu zdravotnej poisťovne či iného dokladu "," a zároveň neoznámi EUL, že nesúhlasí s vyhotovením a uchovávaním kópií dokladov, bude EUL spracovávať a uchovávať tieto kópie a údaje nachádzajúce sa na nich "," (vr. fotografie, a to po dobu 5 rokov od dátumu podpisu tejto žiadosti)."))</f>
        <v>3) Zájemce souhlasí, že v případě, že  poskytne EUL kopii občanského průkazu, rodného listu, řidičského průkazu, průkazu zdravotní pojišťovny či jiného dokladu a zároveň nesdělí EUL, že nesouhlasí s pořizováním a uchováváním kopií dokladů, bude EUL zpracovávat a uchovávat tyto kopie a údaje nacházející se na nich (vč. fotografie, a to po dobu 5 let od data podpisu této žádosti).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6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</row>
    <row r="87" spans="1:106" s="32" customFormat="1" ht="6" customHeight="1" x14ac:dyDescent="0.2">
      <c r="A87" s="31"/>
      <c r="B87" s="158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</row>
    <row r="88" spans="1:106" s="141" customFormat="1" ht="18" customHeight="1" x14ac:dyDescent="0.2">
      <c r="A88" s="140"/>
      <c r="B88" s="223" t="str">
        <f>IF(L116=1,"PROHLÁŠENÍ ZÁJEMCE","PREHLÁSENIE ZÁUJEMCU")</f>
        <v>PROHLÁŠENÍ ZÁJEMCE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</row>
    <row r="89" spans="1:106" s="32" customFormat="1" ht="9.75" customHeight="1" x14ac:dyDescent="0.2">
      <c r="A89" s="31"/>
      <c r="B89" s="251" t="str">
        <f>IF(L116=1,CONCATENATE("1) Zájemce prohlašuje, že se seznámil s aktuálním zněním Informačního memoranda EUROLEASING CZ na adrese www.euroleasing.cz"),"1) Záujemca prehlasuje, že sa zoznámil s aktuálnym znením Informačného memoranda EUROLEASING SK na adrese www.euroleasingcz.sk")</f>
        <v>1) Zájemce prohlašuje, že se seznámil s aktuálním zněním Informačního memoranda EUROLEASING CZ na adrese www.euroleasing.cz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3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</row>
    <row r="90" spans="1:106" s="32" customFormat="1" ht="9.9499999999999993" customHeight="1" x14ac:dyDescent="0.2">
      <c r="A90" s="31"/>
      <c r="B90" s="251" t="str">
        <f>IF(L116=1,IF(L118=1,CONCATENATE("2) Zájemce prohlašuje, že není politicky exponovanou osobou nebo osobou blízkou k politicky exponované osobě ve smyslu zákona č. 253/2008 Sb a podle definic na www.euroleasing.cz"),CONCATENATE("2) Zájemce prohlašuje, že není politicky exponovanou osobou nebo osobou blízkou k politicky exponované osobě ve smyslu zákona č. 253/2008 Sb a dále prohlašuje, že je skutečným majitelem zájemce  podle definic na www.euroleasing.cz")),IF(L118=1,"2) Záujemca prehlasuje, že nie je politicky exponovanou osobou alebo osobou blízkou k politicky exponovanej osobe  v zmysle zákona č. 297/2008 Z.z. a podľa definícií na www.euroleasingcz.sk","2) Záujemca prehlasuje, že nie je politicky exponovanou osobou alebo osobou blízkou k politicky exponovanej osobe  v zmysle zákona č. 297/2008 Z.z. a ďalej prehlasuje, že je skutočným majiteľom záujemca podľa definícií na www.euroleasingcz.sk"))</f>
        <v>2) Zájemce prohlašuje, že není politicky exponovanou osobou nebo osobou blízkou k politicky exponované osobě ve smyslu zákona č. 253/2008 Sb a podle definic na www.euroleasing.cz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3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</row>
    <row r="91" spans="1:106" s="32" customFormat="1" ht="9" customHeight="1" x14ac:dyDescent="0.2">
      <c r="A91" s="31"/>
      <c r="B91" s="251" t="str">
        <f>IF(L116=1,CONCATENATE("3) Zájemce prohlašuje, že má v úmyslu prostřednictvím EUL uzavřít smlouvu o financování podle § 1728-1730 OZ - Předsmluvní odpovědnost.  "),"3) Záujemca prehlasuje, že má v úmysle prostredníctvom EUL uzavrieť zmluvu o financovaní  v súlade s predzmluvnou zodpovednosťou.")</f>
        <v xml:space="preserve">3) Zájemce prohlašuje, že má v úmyslu prostřednictvím EUL uzavřít smlouvu o financování podle § 1728-1730 OZ - Předsmluvní odpovědnost.  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3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</row>
    <row r="92" spans="1:106" s="30" customFormat="1" ht="10.5" customHeight="1" thickBot="1" x14ac:dyDescent="0.3">
      <c r="A92" s="29"/>
      <c r="B92" s="257" t="str">
        <f>IF(L116=1,CONCATENATE("4) Zájemce prohlašuje a stvrzuje svým podpisem pravost a úplnost všech údajů uvedených v této žádosti. "),"4) Záujemca prehlasuje a potvrdzuje svojím podpisom pravosť a úplnosť všetkých údajov uvedených v tejto žiadosti. ")</f>
        <v xml:space="preserve">4) Zájemce prohlašuje a stvrzuje svým podpisem pravost a úplnost všech údajů uvedených v této žádosti. 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</row>
    <row r="93" spans="1:106" s="30" customFormat="1" ht="6" customHeight="1" x14ac:dyDescent="0.25">
      <c r="A93" s="29"/>
      <c r="B93" s="160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</row>
    <row r="94" spans="1:106" ht="5.45" customHeight="1" x14ac:dyDescent="0.2">
      <c r="A94" s="1"/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"/>
      <c r="AR94" s="2"/>
      <c r="AS94" s="2"/>
      <c r="AT94" s="2"/>
      <c r="AU94" s="2"/>
      <c r="AV94" s="2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</row>
    <row r="95" spans="1:106" s="25" customFormat="1" ht="27.95" customHeight="1" x14ac:dyDescent="0.2">
      <c r="A95" s="22"/>
      <c r="B95" s="164"/>
      <c r="C95" s="260"/>
      <c r="D95" s="260"/>
      <c r="E95" s="261"/>
      <c r="F95" s="261"/>
      <c r="G95" s="261"/>
      <c r="H95" s="261"/>
      <c r="I95" s="165"/>
      <c r="J95" s="262"/>
      <c r="K95" s="263"/>
      <c r="L95" s="263"/>
      <c r="M95" s="263"/>
      <c r="N95" s="263"/>
      <c r="O95" s="166"/>
      <c r="P95" s="260"/>
      <c r="Q95" s="264"/>
      <c r="R95" s="264"/>
      <c r="S95" s="264"/>
      <c r="T95" s="264"/>
      <c r="U95" s="167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</row>
    <row r="96" spans="1:106" s="172" customFormat="1" ht="12.95" customHeight="1" x14ac:dyDescent="0.2">
      <c r="A96" s="168"/>
      <c r="B96" s="169"/>
      <c r="C96" s="173" t="str">
        <f>IF(L116=1,"Jméno a příjmení zájemce","Meno a priezvisko záujemcu:")</f>
        <v>Jméno a příjmení zájemce</v>
      </c>
      <c r="D96" s="174"/>
      <c r="E96" s="174"/>
      <c r="F96" s="174"/>
      <c r="G96" s="174"/>
      <c r="H96" s="174"/>
      <c r="I96" s="170"/>
      <c r="J96" s="173" t="str">
        <f>IF(L116=1,"Podpis zájemce","Podpis záujemcu:")</f>
        <v>Podpis zájemce</v>
      </c>
      <c r="K96" s="174"/>
      <c r="L96" s="174"/>
      <c r="M96" s="174"/>
      <c r="N96" s="174"/>
      <c r="O96" s="170"/>
      <c r="P96" s="173" t="str">
        <f>IF(L116=1,"Datum","Dátum:")</f>
        <v>Datum</v>
      </c>
      <c r="Q96" s="174"/>
      <c r="R96" s="174"/>
      <c r="S96" s="174"/>
      <c r="T96" s="174"/>
      <c r="U96" s="170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</row>
    <row r="97" spans="1:106" s="25" customFormat="1" ht="15" hidden="1" customHeight="1" x14ac:dyDescent="0.2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2"/>
      <c r="AR97" s="2"/>
      <c r="AS97" s="2"/>
      <c r="AT97" s="2"/>
      <c r="AU97" s="2"/>
      <c r="AV97" s="2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</row>
    <row r="98" spans="1:106" s="25" customFormat="1" ht="15" hidden="1" customHeight="1" x14ac:dyDescent="0.2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"/>
      <c r="AR98" s="2"/>
      <c r="AS98" s="2"/>
      <c r="AT98" s="2"/>
      <c r="AU98" s="2"/>
      <c r="AV98" s="2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</row>
    <row r="99" spans="1:106" s="25" customFormat="1" ht="15" hidden="1" customHeight="1" x14ac:dyDescent="0.2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2"/>
      <c r="AR99" s="2"/>
      <c r="AS99" s="2"/>
      <c r="AT99" s="2"/>
      <c r="AU99" s="2"/>
      <c r="AV99" s="2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</row>
    <row r="100" spans="1:106" s="25" customFormat="1" ht="15" hidden="1" customHeight="1" x14ac:dyDescent="0.2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"/>
      <c r="AR100" s="2"/>
      <c r="AS100" s="2"/>
      <c r="AT100" s="2"/>
      <c r="AU100" s="2"/>
      <c r="AV100" s="2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</row>
    <row r="101" spans="1:106" s="25" customFormat="1" ht="15" hidden="1" customHeight="1" x14ac:dyDescent="0.2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"/>
      <c r="AR101" s="2"/>
      <c r="AS101" s="2"/>
      <c r="AT101" s="2"/>
      <c r="AU101" s="2"/>
      <c r="AV101" s="2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</row>
    <row r="102" spans="1:106" ht="15" hidden="1" customHeight="1" x14ac:dyDescent="0.2">
      <c r="A102" s="23"/>
      <c r="B102" s="26"/>
      <c r="C102" s="372" t="str">
        <f>IF(L116=1,IF(L118=1," * vyplněná tato Žádost o financování   * daňové přiznání za poslední 2 účetní období ","* vyplněná Žádost o financování    * daňové přiznání vč. rozvahy a výkazu zisku a ztrát za poslední 2 účetní období"),IF(L118=1," * vyplnená táto Žiadosť o financovanie * daňové priznanie za posledné 2 účtovné obdobia","* vyplnená táto Žiadosť o financovanie * daňové priznanie vr. súvahy a výkazu ziskov a strát za posledné 2 účtovné obdobia"))</f>
        <v xml:space="preserve"> * vyplněná tato Žádost o financování   * daňové přiznání za poslední 2 účetní období 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28"/>
      <c r="W102" s="28"/>
      <c r="X102" s="28"/>
      <c r="Y102" s="28"/>
      <c r="Z102" s="28"/>
      <c r="AA102" s="28"/>
      <c r="AB102" s="28"/>
      <c r="AC102" s="28"/>
      <c r="AD102" s="28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</row>
    <row r="103" spans="1:106" ht="15" hidden="1" customHeight="1" x14ac:dyDescent="0.2">
      <c r="A103" s="23"/>
      <c r="B103" s="27" t="s">
        <v>0</v>
      </c>
      <c r="C103" s="372" t="str">
        <f>IF(L116=1,IF(L118=1," * vyplněná tato Žádost o financování   * kopie dvou dokladů totožnosti - OP, ŘP, pas, karta zdravotní pojišťovny"," * vyplněná Žádost o financování   * kopie dvou dokladů totožnosti statut. zástupce - OP, ŘP, pas, karta zdravotní pojišťovny"),IF(L118=1," * vyplnená táto Žiadosť o financovanie   * kópie dvoch dokladov totožnosti - OP, VP, pas, karta zdravotnej poisťovne","* Vyplnená táto Žiadosť o financovanie * kópie dvoch dokladov totožnosti - OP, VP, pas, karta zdravotnej poisťovne"))</f>
        <v xml:space="preserve"> * vyplněná tato Žádost o financování   * kopie dvou dokladů totožnosti - OP, ŘP, pas, karta zdravotní pojišťovny</v>
      </c>
      <c r="D103" s="373"/>
      <c r="E103" s="373"/>
      <c r="F103" s="373"/>
      <c r="G103" s="373"/>
      <c r="H103" s="373"/>
      <c r="I103" s="373"/>
      <c r="J103" s="373"/>
      <c r="K103" s="373">
        <v>2</v>
      </c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</row>
    <row r="104" spans="1:106" ht="15" hidden="1" customHeight="1" x14ac:dyDescent="0.2">
      <c r="A104" s="23"/>
      <c r="B104" s="27"/>
      <c r="C104" s="372" t="str">
        <f>IF(L116=1,IF(L118=1," * vyplněná tato Žádost o financování   * kopie dvou dokladů totožnosti - OP, ŘP, pas, karta zdravotní pojišťovny   * daňové přiznání za poslední účetní období vč. dokladu o podání na FÚ"," * vyplněná Žádost o financování   * kopie dvou dokladů totožnosti statut. zástupce - OP, ŘP, pas, karta zdravotní pojišťovny     * daňové přiznání vč. rozvahy a výkazu zisku a ztrát za poslední účetní období + doklad o podání na FÚ"),IF(L118=1," * Vyplnená táto Žiadosť o financovanie * kópie dvoch dokladov totožnosti - OP, VP, pas, karta zdravotnej poisťovne * daňové priznanie za posledné účtovné obdobie vr. dokladu o podaní na FÚ"," * vyplnená táto Žiadosť o financovanie * kópie dvoch dokladov totožnosti štatút. zástupca - OP, VP, pas, karta zdravotnej poisťovne * daňové priznanie vr. súvahy a výkazu ziskov a strát za posledné účtovné obdobie + doklad o podaní na FÚ"))</f>
        <v xml:space="preserve"> * vyplněná tato Žádost o financování   * kopie dvou dokladů totožnosti - OP, ŘP, pas, karta zdravotní pojišťovny   * daňové přiznání za poslední účetní období vč. dokladu o podání na FÚ</v>
      </c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</row>
    <row r="105" spans="1:106" ht="15" hidden="1" customHeight="1" x14ac:dyDescent="0.2">
      <c r="A105" s="23"/>
      <c r="B105" s="26"/>
      <c r="C105" s="26"/>
      <c r="D105" s="26"/>
      <c r="E105" s="26"/>
      <c r="F105" s="26"/>
      <c r="G105" s="26"/>
      <c r="H105" s="26"/>
      <c r="I105" s="26"/>
      <c r="J105" s="26"/>
      <c r="K105" s="26">
        <v>1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</row>
    <row r="106" spans="1:106" ht="15" hidden="1" customHeight="1" x14ac:dyDescent="0.2">
      <c r="A106" s="23"/>
      <c r="B106" s="26"/>
      <c r="C106" s="26" t="s">
        <v>2</v>
      </c>
      <c r="D106" s="26"/>
      <c r="E106" s="26">
        <f>IF(L122=2,IF(L120=1,1,0),0)</f>
        <v>1</v>
      </c>
      <c r="F106" s="26"/>
      <c r="G106" s="26">
        <f>IF(L122&gt;1,IF(L120=1,1,0),0)</f>
        <v>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</row>
    <row r="107" spans="1:106" ht="15" hidden="1" customHeight="1" x14ac:dyDescent="0.2">
      <c r="A107" s="23"/>
      <c r="B107" s="26"/>
      <c r="C107" s="26"/>
      <c r="D107" s="26"/>
      <c r="E107" s="26"/>
      <c r="F107" s="26"/>
      <c r="G107" s="26"/>
      <c r="H107" s="26"/>
      <c r="I107" s="26"/>
      <c r="J107" s="26"/>
      <c r="K107" s="26">
        <v>1</v>
      </c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</row>
    <row r="108" spans="1:106" s="41" customFormat="1" ht="15" hidden="1" customHeight="1" x14ac:dyDescent="0.2">
      <c r="A108" s="38"/>
      <c r="B108" s="39" t="s">
        <v>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</row>
    <row r="109" spans="1:106" s="41" customFormat="1" ht="15" hidden="1" customHeight="1" x14ac:dyDescent="0.2">
      <c r="A109" s="38"/>
      <c r="B109" s="39" t="s">
        <v>4</v>
      </c>
      <c r="C109" s="39"/>
      <c r="D109" s="39"/>
      <c r="E109" s="39"/>
      <c r="F109" s="39"/>
      <c r="G109" s="39"/>
      <c r="H109" s="39"/>
      <c r="I109" s="43">
        <f>IF(L122=1,1,IF(AND(L118=2,L122&gt;1),1,0))</f>
        <v>0</v>
      </c>
      <c r="J109" s="43"/>
      <c r="K109" s="39"/>
      <c r="L109" s="39"/>
      <c r="M109" s="44">
        <f>IF(L122=1,1,IF(AND(L118=2,L122=3),1,0))</f>
        <v>0</v>
      </c>
      <c r="N109" s="39"/>
      <c r="O109" s="39"/>
      <c r="P109" s="39"/>
      <c r="Q109" s="39"/>
      <c r="R109" s="39"/>
      <c r="S109" s="39"/>
      <c r="T109" s="39"/>
      <c r="U109" s="42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</row>
    <row r="110" spans="1:106" s="41" customFormat="1" ht="15" hidden="1" customHeight="1" x14ac:dyDescent="0.2">
      <c r="A110" s="38"/>
      <c r="B110" s="39" t="s">
        <v>5</v>
      </c>
      <c r="C110" s="39"/>
      <c r="D110" s="39"/>
      <c r="E110" s="39"/>
      <c r="F110" s="39"/>
      <c r="G110" s="39"/>
      <c r="H110" s="39"/>
      <c r="I110" s="44">
        <f>IF(L122=1,0,IF(AND(L118=2,L122=2),1,0))</f>
        <v>0</v>
      </c>
      <c r="J110" s="44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</row>
    <row r="111" spans="1:106" s="41" customFormat="1" ht="15" hidden="1" customHeight="1" x14ac:dyDescent="0.2">
      <c r="A111" s="38"/>
      <c r="B111" s="39" t="s">
        <v>6</v>
      </c>
      <c r="C111" s="39"/>
      <c r="D111" s="39"/>
      <c r="E111" s="39"/>
      <c r="F111" s="39"/>
      <c r="G111" s="39"/>
      <c r="H111" s="39"/>
      <c r="I111" s="45" t="str">
        <f>IF(L122=1,CONCATENATE(C102,B112),IF(L122=2,CONCATENATE(C103,B112),CONCATENATE(C104,B112)))</f>
        <v xml:space="preserve"> * vyplněná tato Žádost o financování   * kopie dvou dokladů totožnosti - OP, ŘP, pas, karta zdravotní pojišťovny</v>
      </c>
      <c r="J111" s="45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</row>
    <row r="112" spans="1:106" s="41" customFormat="1" ht="15" hidden="1" customHeight="1" x14ac:dyDescent="0.2">
      <c r="A112" s="38"/>
      <c r="B112" s="39" t="str">
        <f>IF(L116=1,IF(L120=1,"","  * kopie velkého technického průkazu auta"),IF(L120=1,"","    * kópia veľkého technického preukazu auta"))</f>
        <v/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</row>
    <row r="113" spans="1:106" ht="15" hidden="1" customHeight="1" x14ac:dyDescent="0.2">
      <c r="A113" s="23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</row>
    <row r="114" spans="1:106" ht="15" hidden="1" customHeight="1" x14ac:dyDescent="0.2">
      <c r="A114" s="23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</row>
    <row r="115" spans="1:106" ht="15" hidden="1" customHeight="1" thickBot="1" x14ac:dyDescent="0.25">
      <c r="A115" s="23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</row>
    <row r="116" spans="1:106" ht="15" hidden="1" customHeight="1" thickBot="1" x14ac:dyDescent="0.25">
      <c r="A116" s="23"/>
      <c r="B116" s="330" t="str">
        <f>IF(L116=1,"   Jazyková verze (1-CZ  2 - SK)","   Jazyková verzia (1 - CZ 2 - SK)")</f>
        <v xml:space="preserve">   Jazyková verze (1-CZ  2 - SK)</v>
      </c>
      <c r="C116" s="331"/>
      <c r="D116" s="331"/>
      <c r="E116" s="331"/>
      <c r="F116" s="331"/>
      <c r="G116" s="331"/>
      <c r="H116" s="331"/>
      <c r="I116" s="331"/>
      <c r="J116" s="331"/>
      <c r="K116" s="331"/>
      <c r="L116" s="325">
        <v>1</v>
      </c>
      <c r="M116" s="325"/>
      <c r="N116" s="325"/>
      <c r="O116" s="325"/>
      <c r="P116" s="326"/>
      <c r="Q116" s="127"/>
      <c r="R116" s="127"/>
      <c r="S116" s="127"/>
      <c r="T116" s="127"/>
      <c r="U116" s="127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</row>
    <row r="117" spans="1:106" ht="16.149999999999999" hidden="1" customHeight="1" thickBot="1" x14ac:dyDescent="0.25">
      <c r="A117" s="23"/>
      <c r="B117" s="305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86"/>
      <c r="O117" s="86"/>
      <c r="P117" s="86"/>
      <c r="Q117" s="127"/>
      <c r="R117" s="127"/>
      <c r="S117" s="127"/>
      <c r="T117" s="127"/>
      <c r="U117" s="127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</row>
    <row r="118" spans="1:106" ht="16.149999999999999" hidden="1" customHeight="1" thickBot="1" x14ac:dyDescent="0.25">
      <c r="A118" s="23"/>
      <c r="B118" s="332" t="str">
        <f>IF(L116=1,"   1 - podnikatel   2 - společnost","    1 - podnikateľ   2 - spoločnosť")</f>
        <v xml:space="preserve">   1 - podnikatel   2 - společnost</v>
      </c>
      <c r="C118" s="333"/>
      <c r="D118" s="333"/>
      <c r="E118" s="333"/>
      <c r="F118" s="333"/>
      <c r="G118" s="333"/>
      <c r="H118" s="333"/>
      <c r="I118" s="334"/>
      <c r="J118" s="334"/>
      <c r="K118" s="335"/>
      <c r="L118" s="327">
        <v>1</v>
      </c>
      <c r="M118" s="328"/>
      <c r="N118" s="328"/>
      <c r="O118" s="328"/>
      <c r="P118" s="329"/>
      <c r="Q118" s="127"/>
      <c r="R118" s="127"/>
      <c r="S118" s="127"/>
      <c r="T118" s="127"/>
      <c r="U118" s="127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</row>
    <row r="119" spans="1:106" ht="16.149999999999999" hidden="1" customHeight="1" thickBot="1" x14ac:dyDescent="0.25">
      <c r="A119" s="23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127"/>
      <c r="R119" s="127"/>
      <c r="S119" s="127"/>
      <c r="T119" s="127"/>
      <c r="U119" s="127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</row>
    <row r="120" spans="1:106" ht="16.149999999999999" hidden="1" customHeight="1" thickBot="1" x14ac:dyDescent="0.25">
      <c r="A120" s="23"/>
      <c r="B120" s="332" t="str">
        <f>IF(L116=1,"   1 - Stroje a zařízení   2 - dopravní technika s TP","   1 - Stroje a zariadenia    2 - dopravná technika s TP")</f>
        <v xml:space="preserve">   1 - Stroje a zařízení   2 - dopravní technika s TP</v>
      </c>
      <c r="C120" s="333"/>
      <c r="D120" s="333"/>
      <c r="E120" s="333"/>
      <c r="F120" s="333"/>
      <c r="G120" s="333"/>
      <c r="H120" s="333"/>
      <c r="I120" s="334"/>
      <c r="J120" s="334"/>
      <c r="K120" s="335"/>
      <c r="L120" s="327">
        <v>1</v>
      </c>
      <c r="M120" s="328"/>
      <c r="N120" s="328"/>
      <c r="O120" s="328"/>
      <c r="P120" s="329"/>
      <c r="Q120" s="127"/>
      <c r="R120" s="127"/>
      <c r="S120" s="127"/>
      <c r="T120" s="127"/>
      <c r="U120" s="127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</row>
    <row r="121" spans="1:106" ht="16.149999999999999" hidden="1" customHeight="1" thickBot="1" x14ac:dyDescent="0.25">
      <c r="A121" s="23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27"/>
      <c r="R121" s="127"/>
      <c r="S121" s="127"/>
      <c r="T121" s="127"/>
      <c r="U121" s="127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</row>
    <row r="122" spans="1:106" ht="16.149999999999999" hidden="1" customHeight="1" thickBot="1" x14ac:dyDescent="0.25">
      <c r="A122" s="23"/>
      <c r="B122" s="332" t="str">
        <f>IF(L116=1,"   1 - GRENKE   2 - ESSOX do 150 tis. Kč FH   3- ESSOX od 150 tis. Kč FH","   1 - GRENKE SK  2 - ESSOX do 150 tis. Kč FH   3- ESSOX od 150 tis. Kč FH")</f>
        <v xml:space="preserve">   1 - GRENKE   2 - ESSOX do 150 tis. Kč FH   3- ESSOX od 150 tis. Kč FH</v>
      </c>
      <c r="C122" s="333"/>
      <c r="D122" s="333"/>
      <c r="E122" s="333"/>
      <c r="F122" s="333"/>
      <c r="G122" s="333"/>
      <c r="H122" s="333"/>
      <c r="I122" s="334"/>
      <c r="J122" s="334"/>
      <c r="K122" s="335"/>
      <c r="L122" s="327">
        <v>2</v>
      </c>
      <c r="M122" s="328"/>
      <c r="N122" s="328"/>
      <c r="O122" s="328"/>
      <c r="P122" s="329"/>
      <c r="Q122" s="127"/>
      <c r="R122" s="127"/>
      <c r="S122" s="127"/>
      <c r="T122" s="127"/>
      <c r="U122" s="127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</row>
    <row r="123" spans="1:106" ht="16.149999999999999" hidden="1" customHeight="1" x14ac:dyDescent="0.2">
      <c r="A123" s="23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</row>
    <row r="124" spans="1:106" ht="16.149999999999999" hidden="1" customHeight="1" x14ac:dyDescent="0.2">
      <c r="A124" s="23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</row>
    <row r="125" spans="1:106" ht="16.149999999999999" hidden="1" customHeight="1" x14ac:dyDescent="0.2">
      <c r="A125" s="23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</row>
    <row r="126" spans="1:106" ht="16.149999999999999" hidden="1" customHeight="1" x14ac:dyDescent="0.2">
      <c r="A126" s="23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</row>
    <row r="127" spans="1:106" ht="16.149999999999999" hidden="1" customHeight="1" x14ac:dyDescent="0.2">
      <c r="A127" s="23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</row>
    <row r="128" spans="1:106" ht="16.149999999999999" hidden="1" customHeight="1" x14ac:dyDescent="0.2">
      <c r="A128" s="23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</row>
    <row r="129" spans="1:106" ht="16.149999999999999" hidden="1" customHeight="1" x14ac:dyDescent="0.2">
      <c r="A129" s="23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</row>
    <row r="130" spans="1:106" ht="16.149999999999999" hidden="1" customHeight="1" x14ac:dyDescent="0.2">
      <c r="A130" s="23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</row>
    <row r="131" spans="1:106" ht="16.149999999999999" hidden="1" customHeight="1" x14ac:dyDescent="0.2">
      <c r="A131" s="23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</row>
    <row r="132" spans="1:106" ht="16.149999999999999" hidden="1" customHeight="1" x14ac:dyDescent="0.2">
      <c r="A132" s="23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</row>
    <row r="133" spans="1:106" ht="16.149999999999999" hidden="1" customHeight="1" x14ac:dyDescent="0.2">
      <c r="A133" s="23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</row>
    <row r="134" spans="1:106" ht="16.149999999999999" hidden="1" customHeight="1" x14ac:dyDescent="0.2">
      <c r="A134" s="23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</row>
    <row r="135" spans="1:106" ht="16.149999999999999" hidden="1" customHeight="1" x14ac:dyDescent="0.2">
      <c r="A135" s="23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</row>
    <row r="136" spans="1:106" ht="16.149999999999999" hidden="1" customHeight="1" x14ac:dyDescent="0.2">
      <c r="A136" s="23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</row>
    <row r="137" spans="1:106" ht="16.149999999999999" hidden="1" customHeight="1" x14ac:dyDescent="0.2">
      <c r="A137" s="23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</row>
    <row r="138" spans="1:106" ht="16.149999999999999" hidden="1" customHeight="1" x14ac:dyDescent="0.2">
      <c r="A138" s="23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</row>
    <row r="139" spans="1:106" ht="16.149999999999999" hidden="1" customHeight="1" x14ac:dyDescent="0.2">
      <c r="A139" s="23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</row>
    <row r="140" spans="1:106" ht="16.149999999999999" hidden="1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</row>
    <row r="141" spans="1:106" ht="16.149999999999999" hidden="1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</row>
    <row r="142" spans="1:106" ht="16.149999999999999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</row>
    <row r="143" spans="1:106" ht="16.149999999999999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</row>
    <row r="144" spans="1:106" ht="16.149999999999999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</row>
    <row r="145" spans="1:106" ht="16.149999999999999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</row>
    <row r="146" spans="1:106" ht="16.149999999999999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</row>
    <row r="147" spans="1:106" ht="16.149999999999999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</row>
    <row r="148" spans="1:106" ht="16.149999999999999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</row>
    <row r="149" spans="1:106" ht="16.149999999999999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</row>
    <row r="150" spans="1:106" ht="16.149999999999999" customHeight="1" x14ac:dyDescent="0.2">
      <c r="A150" s="23"/>
      <c r="B150" s="339" t="s">
        <v>17</v>
      </c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23"/>
      <c r="P150" s="23"/>
      <c r="Q150" s="23"/>
      <c r="R150" s="23"/>
      <c r="S150" s="23"/>
      <c r="T150" s="23"/>
      <c r="U150" s="23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</row>
    <row r="151" spans="1:106" ht="16.149999999999999" customHeight="1" x14ac:dyDescent="0.2">
      <c r="A151" s="23"/>
      <c r="B151" s="341" t="s">
        <v>13</v>
      </c>
      <c r="C151" s="342"/>
      <c r="D151" s="342"/>
      <c r="E151" s="342"/>
      <c r="F151" s="374" t="s">
        <v>20</v>
      </c>
      <c r="G151" s="375"/>
      <c r="H151" s="375"/>
      <c r="I151" s="375"/>
      <c r="J151" s="375"/>
      <c r="K151" s="375"/>
      <c r="L151" s="375"/>
      <c r="M151" s="375"/>
      <c r="N151" s="375"/>
      <c r="O151" s="23"/>
      <c r="P151" s="23"/>
      <c r="Q151" s="23"/>
      <c r="R151" s="23"/>
      <c r="S151" s="23"/>
      <c r="T151" s="23"/>
      <c r="U151" s="23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</row>
    <row r="152" spans="1:106" ht="16.149999999999999" customHeight="1" x14ac:dyDescent="0.2">
      <c r="A152" s="23"/>
      <c r="B152" s="341" t="s">
        <v>14</v>
      </c>
      <c r="C152" s="342"/>
      <c r="D152" s="342"/>
      <c r="E152" s="342"/>
      <c r="F152" s="376" t="s">
        <v>21</v>
      </c>
      <c r="G152" s="375"/>
      <c r="H152" s="375"/>
      <c r="I152" s="375"/>
      <c r="J152" s="375"/>
      <c r="K152" s="375"/>
      <c r="L152" s="375"/>
      <c r="M152" s="375"/>
      <c r="N152" s="375"/>
      <c r="O152" s="23"/>
      <c r="P152" s="23"/>
      <c r="Q152" s="23"/>
      <c r="R152" s="23"/>
      <c r="S152" s="23"/>
      <c r="T152" s="23"/>
      <c r="U152" s="23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</row>
    <row r="153" spans="1:106" ht="16.149999999999999" customHeight="1" x14ac:dyDescent="0.2">
      <c r="A153" s="23"/>
      <c r="B153" s="341" t="s">
        <v>18</v>
      </c>
      <c r="C153" s="342"/>
      <c r="D153" s="342"/>
      <c r="E153" s="342"/>
      <c r="F153" s="377" t="s">
        <v>22</v>
      </c>
      <c r="G153" s="378"/>
      <c r="H153" s="378"/>
      <c r="I153" s="378"/>
      <c r="J153" s="378"/>
      <c r="K153" s="378"/>
      <c r="L153" s="378"/>
      <c r="M153" s="378"/>
      <c r="N153" s="378"/>
      <c r="O153" s="23"/>
      <c r="P153" s="23"/>
      <c r="Q153" s="23"/>
      <c r="R153" s="23"/>
      <c r="S153" s="23"/>
      <c r="T153" s="23"/>
      <c r="U153" s="23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</row>
    <row r="154" spans="1:106" ht="16.149999999999999" customHeight="1" x14ac:dyDescent="0.2">
      <c r="A154" s="23"/>
      <c r="B154" s="341" t="s">
        <v>19</v>
      </c>
      <c r="C154" s="342"/>
      <c r="D154" s="342"/>
      <c r="E154" s="342"/>
      <c r="F154" s="377" t="s">
        <v>23</v>
      </c>
      <c r="G154" s="378"/>
      <c r="H154" s="378"/>
      <c r="I154" s="378"/>
      <c r="J154" s="378"/>
      <c r="K154" s="378"/>
      <c r="L154" s="378"/>
      <c r="M154" s="378"/>
      <c r="N154" s="378"/>
      <c r="O154" s="23"/>
      <c r="P154" s="23"/>
      <c r="Q154" s="23"/>
      <c r="R154" s="23"/>
      <c r="S154" s="23"/>
      <c r="T154" s="23"/>
      <c r="U154" s="23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</row>
    <row r="155" spans="1:106" ht="16.149999999999999" hidden="1" customHeight="1" x14ac:dyDescent="0.2">
      <c r="A155" s="23"/>
      <c r="B155" s="341" t="s">
        <v>15</v>
      </c>
      <c r="C155" s="342"/>
      <c r="D155" s="342"/>
      <c r="E155" s="342"/>
      <c r="F155" s="374" t="s">
        <v>16</v>
      </c>
      <c r="G155" s="375"/>
      <c r="H155" s="375"/>
      <c r="I155" s="375"/>
      <c r="J155" s="375"/>
      <c r="K155" s="375"/>
      <c r="L155" s="375"/>
      <c r="M155" s="375"/>
      <c r="N155" s="375"/>
      <c r="O155" s="23"/>
      <c r="P155" s="23"/>
      <c r="Q155" s="23"/>
      <c r="R155" s="23"/>
      <c r="S155" s="23"/>
      <c r="T155" s="23"/>
      <c r="U155" s="23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</row>
    <row r="156" spans="1:106" ht="16.149999999999999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</row>
    <row r="157" spans="1:106" ht="16.149999999999999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</row>
    <row r="158" spans="1:106" ht="16.149999999999999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</row>
    <row r="159" spans="1:106" ht="16.149999999999999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</row>
    <row r="160" spans="1:106" ht="16.149999999999999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</row>
    <row r="161" spans="1:106" ht="16.149999999999999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</row>
    <row r="162" spans="1:106" ht="16.149999999999999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</row>
    <row r="163" spans="1:106" ht="16.149999999999999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</row>
    <row r="164" spans="1:106" ht="16.149999999999999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</row>
    <row r="165" spans="1:106" ht="16.149999999999999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</row>
    <row r="166" spans="1:106" ht="16.149999999999999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</row>
    <row r="167" spans="1:106" ht="16.149999999999999" customHeight="1" x14ac:dyDescent="0.2">
      <c r="A167" s="1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</row>
    <row r="168" spans="1:106" ht="16.149999999999999" customHeight="1" x14ac:dyDescent="0.2">
      <c r="A168" s="14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</row>
    <row r="169" spans="1:106" ht="16.149999999999999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</row>
    <row r="170" spans="1:106" ht="16.149999999999999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</row>
    <row r="171" spans="1:106" ht="16.149999999999999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</row>
    <row r="172" spans="1:106" ht="16.149999999999999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</row>
    <row r="173" spans="1:106" ht="16.149999999999999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</row>
    <row r="174" spans="1:106" ht="16.149999999999999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</row>
    <row r="175" spans="1:106" ht="16.149999999999999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</row>
    <row r="176" spans="1:106" ht="16.149999999999999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</row>
    <row r="177" spans="1:106" ht="16.149999999999999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</row>
    <row r="178" spans="1:106" ht="16.149999999999999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</row>
    <row r="179" spans="1:106" ht="16.149999999999999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</row>
    <row r="180" spans="1:106" ht="16.149999999999999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</row>
    <row r="181" spans="1:106" ht="16.149999999999999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</row>
    <row r="182" spans="1:106" ht="16.149999999999999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</row>
    <row r="183" spans="1:106" ht="16.149999999999999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</row>
    <row r="184" spans="1:106" ht="16.149999999999999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</row>
    <row r="185" spans="1:106" ht="16.149999999999999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</row>
    <row r="186" spans="1:106" ht="16.149999999999999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</row>
    <row r="187" spans="1:106" ht="16.149999999999999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</row>
    <row r="188" spans="1:106" ht="16.149999999999999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</row>
    <row r="189" spans="1:106" ht="16.149999999999999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</row>
    <row r="190" spans="1:106" ht="16.149999999999999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</row>
    <row r="191" spans="1:106" ht="16.149999999999999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</row>
    <row r="192" spans="1:106" ht="16.149999999999999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</row>
    <row r="193" spans="1:106" ht="16.149999999999999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</row>
    <row r="194" spans="1:106" ht="16.149999999999999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</row>
    <row r="195" spans="1:106" ht="16.149999999999999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</row>
    <row r="196" spans="1:106" ht="16.149999999999999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</row>
    <row r="197" spans="1:106" ht="16.149999999999999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</row>
    <row r="198" spans="1:106" ht="16.149999999999999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</row>
    <row r="199" spans="1:106" ht="16.149999999999999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</row>
    <row r="200" spans="1:106" ht="16.149999999999999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</row>
    <row r="201" spans="1:106" ht="16.149999999999999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</row>
    <row r="202" spans="1:106" ht="16.149999999999999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</row>
    <row r="203" spans="1:106" ht="16.149999999999999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</row>
    <row r="204" spans="1:106" ht="16.149999999999999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</row>
    <row r="205" spans="1:106" ht="16.149999999999999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</row>
    <row r="206" spans="1:106" ht="16.149999999999999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</row>
    <row r="207" spans="1:106" ht="16.149999999999999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</row>
    <row r="208" spans="1:106" ht="16.149999999999999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</row>
    <row r="209" spans="1:106" ht="16.149999999999999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</row>
    <row r="210" spans="1:106" ht="16.149999999999999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</row>
    <row r="211" spans="1:106" ht="16.149999999999999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</row>
    <row r="212" spans="1:106" ht="16.149999999999999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</row>
    <row r="213" spans="1:106" ht="16.149999999999999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</row>
    <row r="214" spans="1:106" ht="16.149999999999999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</row>
    <row r="215" spans="1:106" ht="16.149999999999999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</row>
    <row r="216" spans="1:106" ht="16.149999999999999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</row>
    <row r="217" spans="1:106" ht="16.149999999999999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</row>
    <row r="218" spans="1:106" ht="16.149999999999999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</row>
    <row r="219" spans="1:106" ht="16.149999999999999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</row>
    <row r="220" spans="1:106" ht="16.149999999999999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</row>
    <row r="221" spans="1:106" ht="16.149999999999999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</row>
    <row r="222" spans="1:106" ht="16.149999999999999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</row>
    <row r="223" spans="1:106" ht="16.149999999999999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</row>
    <row r="224" spans="1:106" ht="16.149999999999999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</row>
    <row r="225" spans="1:106" ht="16.149999999999999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</row>
    <row r="226" spans="1:106" ht="16.149999999999999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</row>
    <row r="227" spans="1:106" ht="16.149999999999999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</row>
    <row r="228" spans="1:106" ht="16.149999999999999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</row>
    <row r="229" spans="1:106" ht="16.149999999999999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</row>
    <row r="230" spans="1:106" ht="16.149999999999999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</row>
    <row r="231" spans="1:106" ht="16.149999999999999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</row>
    <row r="232" spans="1:106" ht="16.149999999999999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</row>
    <row r="233" spans="1:106" ht="16.149999999999999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</row>
    <row r="234" spans="1:106" ht="16.149999999999999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</row>
    <row r="235" spans="1:106" ht="16.149999999999999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</row>
    <row r="236" spans="1:106" ht="16.149999999999999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</row>
    <row r="237" spans="1:106" ht="16.149999999999999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</row>
    <row r="238" spans="1:106" ht="16.149999999999999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</row>
    <row r="239" spans="1:106" ht="16.149999999999999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</row>
    <row r="240" spans="1:106" ht="16.149999999999999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</row>
    <row r="241" spans="1:106" ht="16.149999999999999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</row>
    <row r="242" spans="1:106" ht="16.149999999999999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</row>
    <row r="243" spans="1:106" ht="16.149999999999999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</row>
    <row r="244" spans="1:106" ht="16.149999999999999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</row>
    <row r="245" spans="1:106" ht="16.149999999999999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</row>
    <row r="246" spans="1:106" ht="16.149999999999999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</row>
    <row r="247" spans="1:106" ht="16.149999999999999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</row>
    <row r="248" spans="1:106" ht="16.149999999999999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</row>
    <row r="249" spans="1:106" ht="16.149999999999999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</row>
    <row r="250" spans="1:106" ht="16.149999999999999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</row>
    <row r="251" spans="1:106" ht="16.149999999999999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</row>
    <row r="252" spans="1:106" ht="16.149999999999999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</row>
    <row r="253" spans="1:106" ht="16.149999999999999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</row>
    <row r="254" spans="1:106" ht="16.149999999999999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</row>
    <row r="255" spans="1:106" ht="16.149999999999999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</row>
    <row r="256" spans="1:106" ht="16.149999999999999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</row>
    <row r="257" spans="1:106" ht="16.149999999999999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</row>
    <row r="258" spans="1:106" ht="16.149999999999999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</row>
    <row r="259" spans="1:106" ht="16.149999999999999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</row>
    <row r="260" spans="1:106" ht="16.149999999999999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</row>
    <row r="261" spans="1:106" ht="16.149999999999999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</row>
    <row r="262" spans="1:106" ht="16.149999999999999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</row>
    <row r="263" spans="1:106" ht="16.149999999999999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</row>
    <row r="264" spans="1:106" ht="16.149999999999999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</row>
    <row r="265" spans="1:106" ht="16.149999999999999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</row>
    <row r="266" spans="1:106" ht="16.149999999999999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</row>
    <row r="267" spans="1:106" ht="16.149999999999999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</row>
    <row r="268" spans="1:106" ht="16.149999999999999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</row>
    <row r="269" spans="1:106" ht="16.149999999999999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</row>
    <row r="270" spans="1:106" ht="16.149999999999999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</row>
    <row r="271" spans="1:106" ht="16.149999999999999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</row>
    <row r="272" spans="1:106" ht="16.149999999999999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</row>
    <row r="273" spans="1:106" ht="16.149999999999999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</row>
    <row r="274" spans="1:106" ht="16.149999999999999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</row>
    <row r="275" spans="1:106" ht="16.149999999999999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</row>
    <row r="276" spans="1:106" ht="16.149999999999999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</row>
    <row r="277" spans="1:106" ht="16.149999999999999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</row>
    <row r="278" spans="1:106" ht="16.149999999999999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</row>
    <row r="279" spans="1:106" ht="16.149999999999999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</row>
    <row r="280" spans="1:106" ht="16.149999999999999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</row>
    <row r="281" spans="1:106" ht="16.149999999999999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</row>
    <row r="282" spans="1:106" ht="16.149999999999999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</row>
    <row r="283" spans="1:106" ht="16.149999999999999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</row>
    <row r="284" spans="1:106" ht="16.149999999999999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</row>
    <row r="285" spans="1:106" ht="16.149999999999999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</row>
    <row r="286" spans="1:106" ht="16.149999999999999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</row>
    <row r="287" spans="1:106" ht="16.149999999999999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</row>
    <row r="288" spans="1:106" ht="16.149999999999999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</row>
    <row r="289" spans="1:106" ht="16.149999999999999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</row>
    <row r="290" spans="1:106" ht="16.149999999999999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</row>
    <row r="291" spans="1:106" ht="16.149999999999999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</row>
    <row r="292" spans="1:106" ht="16.149999999999999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</row>
    <row r="293" spans="1:106" ht="16.149999999999999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</row>
    <row r="294" spans="1:106" ht="16.149999999999999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</row>
    <row r="295" spans="1:106" ht="16.149999999999999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</row>
    <row r="296" spans="1:106" ht="16.149999999999999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</row>
    <row r="297" spans="1:106" ht="16.149999999999999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</row>
    <row r="298" spans="1:106" ht="16.149999999999999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</row>
    <row r="299" spans="1:106" ht="16.149999999999999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</row>
    <row r="300" spans="1:106" ht="16.149999999999999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</row>
    <row r="301" spans="1:106" ht="16.149999999999999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</row>
    <row r="302" spans="1:106" ht="16.149999999999999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</row>
    <row r="303" spans="1:106" ht="16.149999999999999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</row>
    <row r="304" spans="1:106" ht="16.149999999999999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</row>
    <row r="305" spans="1:106" ht="16.149999999999999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</row>
    <row r="306" spans="1:106" ht="16.149999999999999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</row>
    <row r="307" spans="1:106" ht="16.149999999999999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</row>
    <row r="308" spans="1:106" ht="16.149999999999999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</row>
    <row r="309" spans="1:106" ht="16.149999999999999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</row>
    <row r="310" spans="1:106" ht="16.149999999999999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</row>
    <row r="311" spans="1:106" ht="16.149999999999999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</row>
    <row r="312" spans="1:106" ht="16.149999999999999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</row>
    <row r="313" spans="1:106" ht="16.149999999999999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</row>
    <row r="314" spans="1:106" ht="16.149999999999999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</row>
    <row r="315" spans="1:106" ht="16.149999999999999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</row>
    <row r="316" spans="1:106" ht="16.149999999999999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</row>
    <row r="317" spans="1:106" ht="16.149999999999999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</row>
    <row r="318" spans="1:106" ht="16.149999999999999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</row>
    <row r="319" spans="1:106" ht="16.149999999999999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</row>
    <row r="320" spans="1:106" ht="16.149999999999999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</row>
    <row r="321" spans="1:106" ht="16.149999999999999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</row>
    <row r="322" spans="1:106" ht="16.149999999999999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</row>
    <row r="323" spans="1:106" ht="16.149999999999999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</row>
    <row r="324" spans="1:106" ht="16.149999999999999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</row>
    <row r="325" spans="1:106" ht="16.149999999999999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</row>
    <row r="326" spans="1:106" ht="16.149999999999999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</row>
    <row r="327" spans="1:106" ht="16.149999999999999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</row>
    <row r="328" spans="1:106" ht="16.149999999999999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</row>
    <row r="329" spans="1:106" ht="16.149999999999999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</row>
    <row r="330" spans="1:106" ht="16.149999999999999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</row>
    <row r="331" spans="1:106" ht="16.149999999999999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</row>
    <row r="332" spans="1:106" ht="16.149999999999999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</row>
    <row r="333" spans="1:106" ht="16.149999999999999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</row>
    <row r="334" spans="1:106" ht="16.149999999999999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</row>
    <row r="335" spans="1:106" ht="16.149999999999999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</row>
    <row r="336" spans="1:106" ht="16.149999999999999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</row>
    <row r="337" spans="1:106" ht="16.149999999999999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</row>
    <row r="338" spans="1:106" ht="16.149999999999999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</row>
    <row r="339" spans="1:106" ht="16.149999999999999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</row>
    <row r="340" spans="1:106" ht="16.149999999999999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</row>
    <row r="341" spans="1:106" ht="16.149999999999999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</row>
    <row r="342" spans="1:106" ht="16.149999999999999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</row>
    <row r="343" spans="1:106" ht="16.149999999999999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</row>
    <row r="344" spans="1:106" ht="16.149999999999999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</row>
    <row r="345" spans="1:106" ht="16.149999999999999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</row>
    <row r="346" spans="1:106" ht="16.149999999999999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</row>
    <row r="347" spans="1:106" ht="16.149999999999999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</row>
    <row r="348" spans="1:106" ht="16.149999999999999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</row>
    <row r="349" spans="1:106" ht="16.149999999999999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</row>
    <row r="350" spans="1:106" ht="16.149999999999999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</row>
    <row r="351" spans="1:106" ht="16.149999999999999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</row>
    <row r="352" spans="1:106" ht="16.149999999999999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</row>
    <row r="353" spans="1:106" ht="16.149999999999999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</row>
    <row r="354" spans="1:106" ht="16.149999999999999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</row>
    <row r="355" spans="1:106" ht="16.149999999999999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</row>
    <row r="356" spans="1:106" ht="16.149999999999999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</row>
    <row r="357" spans="1:106" ht="16.149999999999999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</row>
    <row r="358" spans="1:106" ht="16.149999999999999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</row>
    <row r="359" spans="1:106" ht="16.149999999999999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</row>
    <row r="360" spans="1:106" ht="16.149999999999999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</row>
    <row r="361" spans="1:106" ht="16.149999999999999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</row>
    <row r="362" spans="1:106" ht="16.149999999999999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</row>
    <row r="363" spans="1:106" ht="16.149999999999999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</row>
    <row r="364" spans="1:106" ht="16.149999999999999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</row>
    <row r="365" spans="1:106" ht="16.149999999999999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</row>
    <row r="366" spans="1:106" ht="16.149999999999999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</row>
    <row r="367" spans="1:106" ht="16.149999999999999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</row>
    <row r="368" spans="1:106" ht="16.149999999999999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</row>
    <row r="369" spans="1:106" ht="16.149999999999999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</row>
    <row r="370" spans="1:106" ht="16.149999999999999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</row>
    <row r="371" spans="1:106" ht="16.149999999999999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</row>
    <row r="372" spans="1:106" ht="16.149999999999999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</row>
    <row r="373" spans="1:106" ht="16.149999999999999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</row>
    <row r="374" spans="1:106" ht="16.149999999999999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</row>
    <row r="375" spans="1:106" ht="16.149999999999999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</row>
    <row r="376" spans="1:106" ht="16.149999999999999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</row>
    <row r="377" spans="1:106" ht="16.149999999999999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</row>
    <row r="378" spans="1:106" ht="16.149999999999999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</row>
    <row r="379" spans="1:106" ht="16.149999999999999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</row>
    <row r="380" spans="1:106" ht="16.149999999999999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</row>
    <row r="381" spans="1:106" ht="16.149999999999999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</row>
    <row r="382" spans="1:106" ht="16.149999999999999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</row>
    <row r="383" spans="1:106" ht="16.149999999999999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</row>
    <row r="384" spans="1:106" ht="16.149999999999999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</row>
    <row r="385" spans="1:106" ht="16.149999999999999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</row>
    <row r="386" spans="1:106" ht="16.149999999999999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</row>
    <row r="387" spans="1:106" ht="16.149999999999999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</row>
    <row r="388" spans="1:106" ht="16.149999999999999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</row>
    <row r="389" spans="1:106" ht="16.149999999999999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</row>
    <row r="390" spans="1:106" ht="16.149999999999999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</row>
    <row r="391" spans="1:106" ht="16.149999999999999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</row>
    <row r="392" spans="1:106" ht="16.149999999999999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</row>
    <row r="393" spans="1:106" ht="16.149999999999999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</row>
    <row r="394" spans="1:106" ht="16.149999999999999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</row>
    <row r="395" spans="1:106" ht="16.149999999999999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</row>
    <row r="396" spans="1:106" ht="16.149999999999999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</row>
    <row r="397" spans="1:106" ht="16.149999999999999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</row>
    <row r="398" spans="1:106" ht="16.149999999999999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</row>
    <row r="399" spans="1:106" ht="16.149999999999999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</row>
    <row r="400" spans="1:106" ht="16.149999999999999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</row>
    <row r="401" spans="1:106" ht="16.149999999999999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</row>
    <row r="402" spans="1:106" ht="16.149999999999999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</row>
    <row r="403" spans="1:106" ht="16.149999999999999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</row>
    <row r="404" spans="1:106" ht="16.149999999999999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</row>
    <row r="405" spans="1:106" ht="16.149999999999999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</row>
    <row r="406" spans="1:106" ht="16.149999999999999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</row>
    <row r="407" spans="1:106" ht="16.149999999999999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</row>
    <row r="408" spans="1:106" ht="16.149999999999999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</row>
    <row r="409" spans="1:106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</row>
    <row r="410" spans="1:106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</row>
    <row r="411" spans="1:106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</row>
    <row r="412" spans="1:106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</row>
    <row r="413" spans="1:106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</row>
    <row r="414" spans="1:106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</row>
    <row r="415" spans="1:106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</row>
    <row r="416" spans="1:106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</row>
    <row r="417" spans="1:106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</row>
    <row r="418" spans="1:106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</row>
    <row r="419" spans="1:106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</row>
    <row r="420" spans="1:106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</row>
    <row r="421" spans="1:106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</row>
    <row r="422" spans="1:106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</row>
    <row r="423" spans="1:106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</row>
    <row r="424" spans="1:106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</row>
    <row r="425" spans="1:106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</row>
    <row r="426" spans="1:106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</row>
    <row r="427" spans="1:106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</row>
    <row r="428" spans="1:106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</row>
    <row r="429" spans="1:106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</row>
    <row r="430" spans="1:106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</row>
    <row r="431" spans="1:106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</row>
    <row r="432" spans="1:106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</row>
    <row r="433" spans="1:106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</row>
    <row r="434" spans="1:106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</row>
    <row r="435" spans="1:106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</row>
    <row r="436" spans="1:106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</row>
    <row r="437" spans="1:106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</row>
    <row r="438" spans="1:106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</row>
    <row r="439" spans="1:106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</row>
    <row r="440" spans="1:106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</row>
    <row r="441" spans="1:106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</row>
    <row r="442" spans="1:106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</row>
    <row r="443" spans="1:106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</row>
    <row r="444" spans="1:106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</row>
    <row r="445" spans="1:106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</row>
    <row r="446" spans="1:106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</row>
    <row r="447" spans="1:106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</row>
    <row r="448" spans="1:106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</row>
    <row r="449" spans="1:106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</row>
    <row r="450" spans="1:106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</row>
    <row r="451" spans="1:106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</row>
    <row r="452" spans="1:106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</row>
    <row r="453" spans="1:106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</row>
    <row r="454" spans="1:106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</row>
    <row r="455" spans="1:106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</row>
    <row r="456" spans="1:106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</row>
    <row r="457" spans="1:106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</row>
    <row r="458" spans="1:106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</row>
    <row r="459" spans="1:106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</row>
    <row r="460" spans="1:106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</row>
    <row r="461" spans="1:106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</row>
    <row r="462" spans="1:106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</row>
    <row r="463" spans="1:106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</row>
    <row r="464" spans="1:106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</row>
    <row r="465" spans="1:106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</row>
    <row r="466" spans="1:106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</row>
    <row r="467" spans="1:106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</row>
    <row r="468" spans="1:106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</row>
    <row r="469" spans="1:106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</row>
    <row r="470" spans="1:106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</row>
    <row r="471" spans="1:106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</row>
    <row r="472" spans="1:106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</row>
    <row r="473" spans="1:106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</row>
    <row r="474" spans="1:106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</row>
    <row r="475" spans="1:106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</row>
    <row r="476" spans="1:106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</row>
    <row r="477" spans="1:106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</row>
    <row r="478" spans="1:106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</row>
    <row r="479" spans="1:106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</row>
    <row r="480" spans="1:106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</row>
    <row r="481" spans="1:106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</row>
    <row r="482" spans="1:106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</row>
    <row r="483" spans="1:106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</row>
    <row r="484" spans="1:106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</row>
    <row r="485" spans="1:106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</row>
    <row r="486" spans="1:106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</row>
    <row r="487" spans="1:106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</row>
    <row r="488" spans="1:106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</row>
    <row r="489" spans="1:106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</row>
    <row r="490" spans="1:106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</row>
    <row r="491" spans="1:106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</row>
    <row r="492" spans="1:106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</row>
    <row r="493" spans="1:106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</row>
    <row r="494" spans="1:106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</row>
    <row r="495" spans="1:106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</row>
    <row r="496" spans="1:106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</row>
    <row r="497" spans="1:106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</row>
    <row r="498" spans="1:106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</row>
    <row r="499" spans="1:106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</row>
    <row r="500" spans="1:106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</row>
    <row r="501" spans="1:106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</row>
    <row r="502" spans="1:106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</row>
    <row r="503" spans="1:106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</row>
    <row r="504" spans="1:106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</row>
    <row r="505" spans="1:106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</row>
    <row r="506" spans="1:106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</row>
    <row r="507" spans="1:106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</row>
    <row r="508" spans="1:106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</row>
    <row r="509" spans="1:106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</row>
    <row r="510" spans="1:106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</row>
    <row r="511" spans="1:106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</row>
    <row r="512" spans="1:106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</row>
    <row r="513" spans="1:106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</row>
    <row r="514" spans="1:106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</row>
    <row r="515" spans="1:106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</row>
    <row r="516" spans="1:106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</row>
    <row r="517" spans="1:106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</row>
    <row r="518" spans="1:106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</row>
    <row r="519" spans="1:106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</row>
    <row r="520" spans="1:106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</row>
    <row r="521" spans="1:106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</row>
    <row r="522" spans="1:106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</row>
    <row r="523" spans="1:106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</row>
    <row r="524" spans="1:106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</row>
    <row r="525" spans="1:106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</row>
    <row r="526" spans="1:106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</row>
    <row r="527" spans="1:106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</row>
    <row r="528" spans="1:106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</row>
    <row r="529" spans="1:106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</row>
    <row r="530" spans="1:106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</row>
    <row r="531" spans="1:106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</row>
    <row r="532" spans="1:106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</row>
    <row r="533" spans="1:106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</row>
    <row r="534" spans="1:106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</row>
    <row r="535" spans="1:106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</row>
    <row r="536" spans="1:106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</row>
    <row r="537" spans="1:106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</row>
    <row r="538" spans="1:106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</row>
    <row r="539" spans="1:106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</row>
    <row r="540" spans="1:106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</row>
    <row r="541" spans="1:106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</row>
    <row r="542" spans="1:106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</row>
    <row r="543" spans="1:106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</row>
    <row r="544" spans="1:106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</row>
    <row r="545" spans="1:106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</row>
    <row r="546" spans="1:106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</row>
    <row r="547" spans="1:106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</row>
    <row r="548" spans="1:106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</row>
    <row r="549" spans="1:106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</row>
    <row r="550" spans="1:106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</row>
    <row r="551" spans="1:106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</row>
    <row r="552" spans="1:106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</row>
    <row r="553" spans="1:106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</row>
    <row r="554" spans="1:106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</row>
    <row r="555" spans="1:106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</row>
    <row r="556" spans="1:106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</row>
    <row r="557" spans="1:106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</row>
    <row r="558" spans="1:106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</row>
    <row r="559" spans="1:106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</row>
    <row r="560" spans="1:106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</row>
    <row r="561" spans="1:106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</row>
    <row r="562" spans="1:106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</row>
    <row r="563" spans="1:106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</row>
    <row r="564" spans="1:106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</row>
    <row r="565" spans="1:106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</row>
    <row r="566" spans="1:106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</row>
    <row r="567" spans="1:106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</row>
    <row r="568" spans="1:106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</row>
    <row r="569" spans="1:106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</row>
    <row r="570" spans="1:106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</row>
    <row r="571" spans="1:106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</row>
    <row r="572" spans="1:106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</row>
    <row r="573" spans="1:106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</row>
    <row r="574" spans="1:106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</row>
    <row r="575" spans="1:106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</row>
    <row r="576" spans="1:106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</row>
    <row r="577" spans="1:106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</row>
    <row r="578" spans="1:106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</row>
    <row r="579" spans="1:106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</row>
    <row r="580" spans="1:106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</row>
    <row r="581" spans="1:106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</row>
    <row r="582" spans="1:106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</row>
    <row r="583" spans="1:106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</row>
    <row r="584" spans="1:106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</row>
    <row r="585" spans="1:106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</row>
    <row r="586" spans="1:106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</row>
    <row r="587" spans="1:106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</row>
    <row r="588" spans="1:106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</row>
    <row r="589" spans="1:106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</row>
    <row r="590" spans="1:106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</row>
    <row r="591" spans="1:106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</row>
    <row r="592" spans="1:106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</row>
    <row r="593" spans="1:106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</row>
    <row r="594" spans="1:106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</row>
    <row r="595" spans="1:106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</row>
    <row r="596" spans="1:106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</row>
    <row r="597" spans="1:106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</row>
    <row r="598" spans="1:106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</row>
    <row r="599" spans="1:106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</row>
    <row r="600" spans="1:106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</row>
    <row r="601" spans="1:106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</row>
    <row r="602" spans="1:106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</row>
    <row r="603" spans="1:106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</row>
    <row r="604" spans="1:106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</row>
    <row r="605" spans="1:106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</row>
    <row r="606" spans="1:106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</row>
    <row r="607" spans="1:106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</row>
    <row r="608" spans="1:106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</row>
    <row r="609" spans="1:106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</row>
    <row r="610" spans="1:106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</row>
    <row r="611" spans="1:106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</row>
    <row r="612" spans="1:106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</row>
    <row r="613" spans="1:106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</row>
    <row r="614" spans="1:106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</row>
    <row r="615" spans="1:106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</row>
    <row r="616" spans="1:106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</row>
    <row r="617" spans="1:106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</row>
    <row r="618" spans="1:106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</row>
    <row r="619" spans="1:106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</row>
    <row r="620" spans="1:106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</row>
    <row r="621" spans="1:106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</row>
    <row r="622" spans="1:106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</row>
    <row r="623" spans="1:106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</row>
    <row r="624" spans="1:106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</row>
    <row r="625" spans="1:106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</row>
    <row r="626" spans="1:106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</row>
    <row r="627" spans="1:106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</row>
    <row r="628" spans="1:106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</row>
    <row r="629" spans="1:106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</row>
    <row r="630" spans="1:106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</row>
    <row r="631" spans="1:106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</row>
    <row r="632" spans="1:106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</row>
    <row r="633" spans="1:106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</row>
    <row r="634" spans="1:106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</row>
    <row r="635" spans="1:106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</row>
    <row r="636" spans="1:106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</row>
    <row r="637" spans="1:106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</row>
    <row r="638" spans="1:106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</row>
    <row r="639" spans="1:106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</row>
    <row r="640" spans="1:106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</row>
    <row r="641" spans="1:106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</row>
    <row r="642" spans="1:106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</row>
    <row r="643" spans="1:106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</row>
    <row r="644" spans="1:106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</row>
    <row r="645" spans="1:106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</row>
    <row r="646" spans="1:106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</row>
    <row r="647" spans="1:106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</row>
    <row r="648" spans="1:106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</row>
    <row r="649" spans="1:106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</row>
    <row r="650" spans="1:106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</row>
    <row r="651" spans="1:106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</row>
    <row r="652" spans="1:106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</row>
    <row r="653" spans="1:106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</row>
    <row r="654" spans="1:106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</row>
    <row r="655" spans="1:106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</row>
    <row r="656" spans="1:106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</row>
    <row r="657" spans="1:106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</row>
    <row r="658" spans="1:106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</row>
    <row r="659" spans="1:106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</row>
    <row r="660" spans="1:106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</row>
    <row r="661" spans="1:106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</row>
    <row r="662" spans="1:106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</row>
    <row r="663" spans="1:106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</row>
    <row r="664" spans="1:106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</row>
    <row r="665" spans="1:106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</row>
    <row r="666" spans="1:106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</row>
    <row r="667" spans="1:106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</row>
    <row r="668" spans="1:106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</row>
    <row r="669" spans="1:106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</row>
    <row r="670" spans="1:106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</row>
    <row r="671" spans="1:106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</row>
    <row r="672" spans="1:106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</row>
    <row r="673" spans="1:106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</row>
    <row r="674" spans="1:106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</row>
    <row r="675" spans="1:106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</row>
    <row r="676" spans="1:106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</row>
    <row r="677" spans="1:106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</row>
    <row r="678" spans="1:106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</row>
    <row r="679" spans="1:106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</row>
    <row r="680" spans="1:106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</row>
    <row r="681" spans="1:106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</row>
    <row r="682" spans="1:106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</row>
    <row r="683" spans="1:106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</row>
    <row r="684" spans="1:106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</row>
    <row r="685" spans="1:106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</row>
    <row r="686" spans="1:106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</row>
    <row r="687" spans="1:106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</row>
    <row r="688" spans="1:106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</row>
    <row r="689" spans="1:106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</row>
    <row r="690" spans="1:106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</row>
    <row r="691" spans="1:106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</row>
    <row r="692" spans="1:106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</row>
    <row r="693" spans="1:106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</row>
    <row r="694" spans="1:106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</row>
    <row r="695" spans="1:106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</row>
    <row r="696" spans="1:106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</row>
    <row r="697" spans="1:106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</row>
    <row r="698" spans="1:106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</row>
    <row r="699" spans="1:106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</row>
    <row r="700" spans="1:106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</row>
    <row r="701" spans="1:106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</row>
    <row r="702" spans="1:106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</row>
    <row r="703" spans="1:106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</row>
    <row r="704" spans="1:106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</row>
    <row r="705" spans="1:106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</row>
    <row r="706" spans="1:106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</row>
    <row r="707" spans="1:106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</row>
    <row r="708" spans="1:106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</row>
    <row r="709" spans="1:106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</row>
    <row r="710" spans="1:106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</row>
    <row r="711" spans="1:106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</row>
    <row r="712" spans="1:106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</row>
    <row r="713" spans="1:106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</row>
    <row r="714" spans="1:106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</row>
    <row r="715" spans="1:106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</row>
    <row r="716" spans="1:106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</row>
    <row r="717" spans="1:106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</row>
    <row r="718" spans="1:106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</row>
    <row r="719" spans="1:106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</row>
    <row r="720" spans="1:106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</row>
    <row r="721" spans="1:106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</row>
    <row r="722" spans="1:106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</row>
    <row r="723" spans="1:106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</row>
    <row r="724" spans="1:106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</row>
    <row r="725" spans="1:106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</row>
    <row r="726" spans="1:106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</row>
    <row r="727" spans="1:106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</row>
    <row r="728" spans="1:106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</row>
    <row r="729" spans="1:106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</row>
    <row r="730" spans="1:106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</row>
    <row r="731" spans="1:106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</row>
    <row r="732" spans="1:106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</row>
    <row r="733" spans="1:106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</row>
    <row r="734" spans="1:106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</row>
    <row r="735" spans="1:106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</row>
    <row r="736" spans="1:106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</row>
    <row r="737" spans="1:106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</row>
    <row r="738" spans="1:106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</row>
    <row r="739" spans="1:106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</row>
    <row r="740" spans="1:106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</row>
    <row r="741" spans="1:106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</row>
    <row r="742" spans="1:106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</row>
    <row r="743" spans="1:106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</row>
    <row r="744" spans="1:106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</row>
    <row r="745" spans="1:106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</row>
    <row r="746" spans="1:106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</row>
    <row r="747" spans="1:106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</row>
    <row r="748" spans="1:106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</row>
    <row r="749" spans="1:106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</row>
    <row r="750" spans="1:106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</row>
    <row r="751" spans="1:106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</row>
    <row r="752" spans="1:106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</row>
    <row r="753" spans="1:106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</row>
    <row r="754" spans="1:106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</row>
    <row r="755" spans="1:106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</row>
    <row r="756" spans="1:106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</row>
    <row r="757" spans="1:106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</row>
    <row r="758" spans="1:106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</row>
    <row r="759" spans="1:106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</row>
    <row r="760" spans="1:106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</row>
    <row r="761" spans="1:106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</row>
    <row r="762" spans="1:106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</row>
    <row r="763" spans="1:106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</row>
    <row r="764" spans="1:106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</row>
    <row r="765" spans="1:106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</row>
    <row r="766" spans="1:106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</row>
    <row r="767" spans="1:106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</row>
    <row r="768" spans="1:106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</row>
    <row r="769" spans="1:106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</row>
    <row r="770" spans="1:106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</row>
    <row r="771" spans="1:106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</row>
    <row r="772" spans="1:106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</row>
    <row r="773" spans="1:106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</row>
    <row r="774" spans="1:106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</row>
    <row r="775" spans="1:106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</row>
    <row r="776" spans="1:106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</row>
    <row r="777" spans="1:106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</row>
    <row r="778" spans="1:106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</row>
    <row r="779" spans="1:106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</row>
    <row r="780" spans="1:106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</row>
    <row r="781" spans="1:106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</row>
    <row r="782" spans="1:106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</row>
    <row r="783" spans="1:106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</row>
    <row r="784" spans="1:106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</row>
    <row r="785" spans="1:106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</row>
    <row r="786" spans="1:106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</row>
    <row r="787" spans="1:106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</row>
    <row r="788" spans="1:106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</row>
    <row r="789" spans="1:106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</row>
    <row r="790" spans="1:106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</row>
    <row r="791" spans="1:106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</row>
    <row r="792" spans="1:106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</row>
    <row r="793" spans="1:106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</row>
    <row r="794" spans="1:106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</row>
    <row r="795" spans="1:106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</row>
    <row r="796" spans="1:106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</row>
    <row r="797" spans="1:106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</row>
    <row r="798" spans="1:106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</row>
    <row r="799" spans="1:106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</row>
    <row r="800" spans="1:106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</row>
    <row r="801" spans="1:106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</row>
    <row r="802" spans="1:106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</row>
    <row r="803" spans="1:106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</row>
    <row r="804" spans="1:106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</row>
    <row r="805" spans="1:106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</row>
    <row r="806" spans="1:106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</row>
    <row r="807" spans="1:106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</row>
    <row r="808" spans="1:106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</row>
    <row r="809" spans="1:106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</row>
    <row r="810" spans="1:106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</row>
    <row r="811" spans="1:106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</row>
    <row r="812" spans="1:106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</row>
    <row r="813" spans="1:106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</row>
    <row r="814" spans="1:106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</row>
    <row r="815" spans="1:106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</row>
    <row r="816" spans="1:106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</row>
    <row r="817" spans="1:106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</row>
    <row r="818" spans="1:106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</row>
    <row r="819" spans="1:106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</row>
    <row r="820" spans="1:106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</row>
    <row r="821" spans="1:106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</row>
    <row r="822" spans="1:106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</row>
    <row r="823" spans="1:106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</row>
    <row r="824" spans="1:106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</row>
    <row r="825" spans="1:106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</row>
    <row r="826" spans="1:106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</row>
    <row r="827" spans="1:106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</row>
    <row r="828" spans="1:106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</row>
    <row r="829" spans="1:106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</row>
    <row r="830" spans="1:106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</row>
    <row r="831" spans="1:106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</row>
    <row r="832" spans="1:106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</row>
    <row r="833" spans="1:106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</row>
    <row r="834" spans="1:106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</row>
    <row r="835" spans="1:106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</row>
    <row r="836" spans="1:106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</row>
    <row r="837" spans="1:106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</row>
    <row r="838" spans="1:106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</row>
    <row r="839" spans="1:106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</row>
    <row r="840" spans="1:106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</row>
    <row r="841" spans="1:106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</row>
    <row r="842" spans="1:106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</row>
    <row r="843" spans="1:106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</row>
    <row r="844" spans="1:106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</row>
    <row r="845" spans="1:106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</row>
    <row r="846" spans="1:106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</row>
    <row r="847" spans="1:106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</row>
    <row r="848" spans="1:106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</row>
    <row r="849" spans="1:106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</row>
    <row r="850" spans="1:106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</row>
    <row r="851" spans="1:106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</row>
    <row r="852" spans="1:106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</row>
    <row r="853" spans="1:106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</row>
    <row r="854" spans="1:106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</row>
    <row r="855" spans="1:106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</row>
    <row r="856" spans="1:106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</row>
    <row r="857" spans="1:106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</row>
    <row r="858" spans="1:106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</row>
    <row r="859" spans="1:106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</row>
    <row r="860" spans="1:106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</row>
    <row r="861" spans="1:106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</row>
    <row r="862" spans="1:106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</row>
    <row r="863" spans="1:106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</row>
    <row r="864" spans="1:106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</row>
    <row r="865" spans="1:106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</row>
    <row r="866" spans="1:106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</row>
    <row r="867" spans="1:106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</row>
    <row r="868" spans="1:106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</row>
    <row r="869" spans="1:106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</row>
    <row r="870" spans="1:106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</row>
    <row r="871" spans="1:106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</row>
    <row r="872" spans="1:106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</row>
    <row r="873" spans="1:106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</row>
    <row r="874" spans="1:106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</row>
    <row r="875" spans="1:106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</row>
    <row r="876" spans="1:106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</row>
    <row r="877" spans="1:106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</row>
    <row r="878" spans="1:106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</row>
    <row r="879" spans="1:106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</row>
    <row r="880" spans="1:106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</row>
    <row r="881" spans="1:106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</row>
    <row r="882" spans="1:106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</row>
    <row r="883" spans="1:106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</row>
    <row r="884" spans="1:106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</row>
    <row r="885" spans="1:106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</row>
    <row r="886" spans="1:106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</row>
    <row r="887" spans="1:106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</row>
    <row r="888" spans="1:106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</row>
    <row r="889" spans="1:106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</row>
    <row r="890" spans="1:106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</row>
    <row r="891" spans="1:106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</row>
    <row r="892" spans="1:106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</row>
    <row r="893" spans="1:106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</row>
    <row r="894" spans="1:106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</row>
    <row r="895" spans="1:106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</row>
    <row r="896" spans="1:106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</row>
    <row r="897" spans="1:106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</row>
    <row r="898" spans="1:106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</row>
    <row r="899" spans="1:106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</row>
    <row r="900" spans="1:106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</row>
    <row r="901" spans="1:106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</row>
    <row r="902" spans="1:106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</row>
    <row r="903" spans="1:106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</row>
    <row r="904" spans="1:106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</row>
    <row r="905" spans="1:106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</row>
    <row r="906" spans="1:106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</row>
    <row r="907" spans="1:106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</row>
    <row r="908" spans="1:106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</row>
    <row r="909" spans="1:106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</row>
    <row r="910" spans="1:106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</row>
    <row r="911" spans="1:106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</row>
    <row r="912" spans="1:106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</row>
    <row r="913" spans="1:106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</row>
    <row r="914" spans="1:106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</row>
    <row r="915" spans="1:106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</row>
    <row r="916" spans="1:106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</row>
    <row r="917" spans="1:106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</row>
    <row r="918" spans="1:106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</row>
    <row r="919" spans="1:106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</row>
    <row r="920" spans="1:106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</row>
    <row r="921" spans="1:106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</row>
    <row r="922" spans="1:106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</row>
    <row r="923" spans="1:106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</row>
    <row r="924" spans="1:106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</row>
    <row r="925" spans="1:106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</row>
    <row r="926" spans="1:106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</row>
    <row r="927" spans="1:106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</row>
    <row r="928" spans="1:106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</row>
    <row r="929" spans="1:106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</row>
    <row r="930" spans="1:106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</row>
    <row r="931" spans="1:106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</row>
    <row r="932" spans="1:106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</row>
    <row r="933" spans="1:106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</row>
    <row r="934" spans="1:106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</row>
    <row r="935" spans="1:106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</row>
    <row r="936" spans="1:106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</row>
    <row r="937" spans="1:106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</row>
    <row r="938" spans="1:106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</row>
    <row r="939" spans="1:106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</row>
    <row r="940" spans="1:106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</row>
    <row r="941" spans="1:106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</row>
    <row r="942" spans="1:106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</row>
    <row r="943" spans="1:106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</row>
    <row r="944" spans="1:106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</row>
    <row r="945" spans="1:106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</row>
    <row r="946" spans="1:106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</row>
    <row r="947" spans="1:106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</row>
    <row r="948" spans="1:106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</row>
    <row r="949" spans="1:106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</row>
    <row r="950" spans="1:106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</row>
    <row r="951" spans="1:106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</row>
    <row r="952" spans="1:106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</row>
    <row r="953" spans="1:106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</row>
    <row r="954" spans="1:106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</row>
    <row r="955" spans="1:106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</row>
    <row r="956" spans="1:106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</row>
    <row r="957" spans="1:106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</row>
    <row r="958" spans="1:106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</row>
    <row r="959" spans="1:106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</row>
    <row r="960" spans="1:106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</row>
    <row r="961" spans="1:106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</row>
    <row r="962" spans="1:106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</row>
    <row r="963" spans="1:106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</row>
    <row r="964" spans="1:106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</row>
    <row r="965" spans="1:106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</row>
    <row r="966" spans="1:106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</row>
    <row r="967" spans="1:106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</row>
    <row r="968" spans="1:106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</row>
    <row r="969" spans="1:106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</row>
    <row r="970" spans="1:106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</row>
    <row r="971" spans="1:106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</row>
    <row r="972" spans="1:106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</row>
    <row r="973" spans="1:106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</row>
    <row r="974" spans="1:106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</row>
    <row r="975" spans="1:106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</row>
    <row r="976" spans="1:106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</row>
    <row r="977" spans="1:106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</row>
    <row r="978" spans="1:106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</row>
    <row r="979" spans="1:106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</row>
    <row r="980" spans="1:106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</row>
    <row r="981" spans="1:106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</row>
    <row r="982" spans="1:106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</row>
    <row r="983" spans="1:106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</row>
    <row r="984" spans="1:106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</row>
    <row r="985" spans="1:106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</row>
    <row r="986" spans="1:106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</row>
    <row r="987" spans="1:106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</row>
    <row r="988" spans="1:106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</row>
    <row r="989" spans="1:106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</row>
    <row r="990" spans="1:106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</row>
    <row r="991" spans="1:106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</row>
    <row r="992" spans="1:106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</row>
    <row r="993" spans="1:106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</row>
    <row r="994" spans="1:106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</row>
    <row r="995" spans="1:106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</row>
    <row r="996" spans="1:106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</row>
    <row r="997" spans="1:106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</row>
    <row r="998" spans="1:106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</row>
    <row r="999" spans="1:106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</row>
    <row r="1000" spans="1:106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</row>
    <row r="1001" spans="1:106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</row>
    <row r="1002" spans="1:106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</row>
    <row r="1003" spans="1:106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</row>
    <row r="1004" spans="1:106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</row>
    <row r="1005" spans="1:106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</row>
    <row r="1006" spans="1:106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</row>
    <row r="1007" spans="1:106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</row>
    <row r="1008" spans="1:106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</row>
    <row r="1009" spans="1:106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</row>
    <row r="1010" spans="1:106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</row>
    <row r="1011" spans="1:106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</row>
    <row r="1012" spans="1:106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</row>
    <row r="1013" spans="1:106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</row>
    <row r="1014" spans="1:106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</row>
    <row r="1015" spans="1:106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</row>
    <row r="1016" spans="1:106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</row>
    <row r="1017" spans="1:106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</row>
    <row r="1018" spans="1:106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</row>
    <row r="1019" spans="1:106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</row>
    <row r="1020" spans="1:106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</row>
    <row r="1021" spans="1:106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</row>
    <row r="1022" spans="1:106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</row>
    <row r="1023" spans="1:106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</row>
    <row r="1024" spans="1:106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</row>
    <row r="1025" spans="1:106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</row>
    <row r="1026" spans="1:106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</row>
    <row r="1027" spans="1:106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</row>
    <row r="1028" spans="1:106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</row>
    <row r="1029" spans="1:106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</row>
    <row r="1030" spans="1:106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</row>
    <row r="1031" spans="1:106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</row>
    <row r="1032" spans="1:106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</row>
    <row r="1033" spans="1:106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</row>
    <row r="1034" spans="1:106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</row>
    <row r="1035" spans="1:106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</row>
    <row r="1036" spans="1:106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</row>
    <row r="1037" spans="1:106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</row>
    <row r="1038" spans="1:106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</row>
    <row r="1039" spans="1:106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</row>
    <row r="1040" spans="1:106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</row>
    <row r="1041" spans="1:106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</row>
    <row r="1042" spans="1:106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</row>
    <row r="1043" spans="1:106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</row>
    <row r="1044" spans="1:106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</row>
    <row r="1045" spans="1:106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</row>
    <row r="1046" spans="1:106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</row>
    <row r="1047" spans="1:106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</row>
    <row r="1048" spans="1:106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</row>
    <row r="1049" spans="1:106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</row>
    <row r="1050" spans="1:106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</row>
    <row r="1051" spans="1:106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</row>
    <row r="1052" spans="1:106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</row>
    <row r="1053" spans="1:106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</row>
    <row r="1054" spans="1:106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</row>
    <row r="1055" spans="1:106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</row>
    <row r="1056" spans="1:106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</row>
    <row r="1057" spans="1:106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</row>
    <row r="1058" spans="1:106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</row>
    <row r="1059" spans="1:106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</row>
    <row r="1060" spans="1:106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</row>
    <row r="1061" spans="1:106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</row>
    <row r="1062" spans="1:106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</row>
    <row r="1063" spans="1:106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</row>
    <row r="1064" spans="1:106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</row>
    <row r="1065" spans="1:106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</row>
    <row r="1066" spans="1:106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</row>
    <row r="1067" spans="1:106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</row>
    <row r="1068" spans="1:106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</row>
    <row r="1069" spans="1:106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</row>
    <row r="1070" spans="1:106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</row>
    <row r="1071" spans="1:106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</row>
    <row r="1072" spans="1:106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</row>
    <row r="1073" spans="1:106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</row>
    <row r="1074" spans="1:106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</row>
    <row r="1075" spans="1:106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</row>
    <row r="1076" spans="1:106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</row>
    <row r="1077" spans="1:106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</row>
    <row r="1078" spans="1:106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</row>
    <row r="1079" spans="1:106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</row>
    <row r="1080" spans="1:106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</row>
    <row r="1081" spans="1:106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</row>
    <row r="1082" spans="1:106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</row>
    <row r="1083" spans="1:106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</row>
    <row r="1084" spans="1:106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</row>
    <row r="1085" spans="1:106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</row>
    <row r="1086" spans="1:106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</row>
    <row r="1087" spans="1:106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</row>
    <row r="1088" spans="1:106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</row>
    <row r="1089" spans="1:106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</row>
    <row r="1090" spans="1:106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</row>
    <row r="1091" spans="1:106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</row>
    <row r="1092" spans="1:106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</row>
    <row r="1093" spans="1:106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</row>
    <row r="1094" spans="1:106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</row>
    <row r="1095" spans="1:106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</row>
    <row r="1096" spans="1:106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</row>
    <row r="1097" spans="1:106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</row>
    <row r="1098" spans="1:106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</row>
    <row r="1099" spans="1:106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</row>
    <row r="1100" spans="1:106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</row>
    <row r="1101" spans="1:106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</row>
    <row r="1102" spans="1:106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</row>
    <row r="1103" spans="1:106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</row>
    <row r="1104" spans="1:106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</row>
    <row r="1105" spans="1:106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</row>
    <row r="1106" spans="1:106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</row>
    <row r="1107" spans="1:106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</row>
    <row r="1108" spans="1:106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</row>
    <row r="1109" spans="1:106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</row>
    <row r="1110" spans="1:106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</row>
    <row r="1111" spans="1:106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</row>
    <row r="1112" spans="1:106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</row>
    <row r="1113" spans="1:106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</row>
    <row r="1114" spans="1:106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</row>
    <row r="1115" spans="1:106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</row>
    <row r="1116" spans="1:106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</row>
    <row r="1117" spans="1:106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</row>
    <row r="1118" spans="1:106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</row>
    <row r="1119" spans="1:106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</row>
    <row r="1120" spans="1:106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</row>
    <row r="1121" spans="1:106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</row>
    <row r="1122" spans="1:106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</row>
    <row r="1123" spans="1:106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</row>
    <row r="1124" spans="1:106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</row>
    <row r="1125" spans="1:106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</row>
    <row r="1126" spans="1:106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</row>
    <row r="1127" spans="1:106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</row>
    <row r="1128" spans="1:106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</row>
    <row r="1129" spans="1:106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</row>
    <row r="1130" spans="1:106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</row>
    <row r="1131" spans="1:106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</row>
    <row r="1132" spans="1:106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</row>
    <row r="1133" spans="1:106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</row>
    <row r="1134" spans="1:106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</row>
    <row r="1135" spans="1:106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</row>
    <row r="1136" spans="1:106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</row>
    <row r="1137" spans="1:106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</row>
    <row r="1138" spans="1:106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</row>
    <row r="1139" spans="1:106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</row>
    <row r="1140" spans="1:106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</row>
    <row r="1141" spans="1:106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</row>
    <row r="1142" spans="1:106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</row>
    <row r="1143" spans="1:106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</row>
    <row r="1144" spans="1:106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</row>
    <row r="1145" spans="1:106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</row>
    <row r="1146" spans="1:106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</row>
    <row r="1147" spans="1:106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</row>
    <row r="1148" spans="1:106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</row>
    <row r="1149" spans="1:106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</row>
    <row r="1150" spans="1:106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</row>
    <row r="1151" spans="1:106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</row>
    <row r="1152" spans="1:106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</row>
    <row r="1153" spans="1:106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</row>
    <row r="1154" spans="1:106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</row>
    <row r="1155" spans="1:106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</row>
    <row r="1156" spans="1:106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</row>
    <row r="1157" spans="1:106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</row>
    <row r="1158" spans="1:106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</row>
    <row r="1159" spans="1:106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</row>
    <row r="1160" spans="1:106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</row>
    <row r="1161" spans="1:106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</row>
    <row r="1162" spans="1:106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</row>
    <row r="1163" spans="1:106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</row>
    <row r="1164" spans="1:106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</row>
    <row r="1165" spans="1:106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</row>
    <row r="1166" spans="1:106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</row>
    <row r="1167" spans="1:106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</row>
    <row r="1168" spans="1:106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</row>
    <row r="1169" spans="1:106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</row>
    <row r="1170" spans="1:106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</row>
    <row r="1171" spans="1:106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</row>
    <row r="1172" spans="1:106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</row>
    <row r="1173" spans="1:106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</row>
    <row r="1174" spans="1:106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</row>
    <row r="1175" spans="1:106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</row>
    <row r="1176" spans="1:106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</row>
    <row r="1177" spans="1:106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</row>
    <row r="1178" spans="1:106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</row>
    <row r="1179" spans="1:106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</row>
    <row r="1180" spans="1:106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</row>
    <row r="1181" spans="1:106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</row>
    <row r="1182" spans="1:106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</row>
    <row r="1183" spans="1:106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</row>
    <row r="1184" spans="1:106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</row>
    <row r="1185" spans="1:106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</row>
    <row r="1186" spans="1:106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</row>
    <row r="1187" spans="1:106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</row>
    <row r="1188" spans="1:106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</row>
    <row r="1189" spans="1:106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</row>
    <row r="1190" spans="1:106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</row>
    <row r="1191" spans="1:106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</row>
    <row r="1192" spans="1:106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</row>
    <row r="1193" spans="1:106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</row>
    <row r="1194" spans="1:106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</row>
    <row r="1195" spans="1:106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</row>
    <row r="1196" spans="1:106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</row>
    <row r="1197" spans="1:106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</row>
    <row r="1198" spans="1:106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</row>
    <row r="1199" spans="1:106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</row>
    <row r="1200" spans="1:106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</row>
    <row r="1201" spans="1:106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</row>
    <row r="1202" spans="1:106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</row>
    <row r="1203" spans="1:106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</row>
    <row r="1204" spans="1:106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</row>
    <row r="1205" spans="1:106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</row>
    <row r="1206" spans="1:106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</row>
    <row r="1207" spans="1:106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</row>
    <row r="1208" spans="1:106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</row>
    <row r="1209" spans="1:106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</row>
    <row r="1210" spans="1:106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</row>
    <row r="1211" spans="1:106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</row>
    <row r="1212" spans="1:106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</row>
    <row r="1213" spans="1:106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</row>
    <row r="1214" spans="1:106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</row>
    <row r="1215" spans="1:106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</row>
    <row r="1216" spans="1:106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</row>
    <row r="1217" spans="1:106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</row>
    <row r="1218" spans="1:106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</row>
    <row r="1219" spans="1:106" x14ac:dyDescent="0.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</row>
    <row r="1220" spans="1:106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</row>
    <row r="1221" spans="1:106" x14ac:dyDescent="0.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</row>
    <row r="1222" spans="1:106" x14ac:dyDescent="0.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</row>
    <row r="1223" spans="1:106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</row>
    <row r="1224" spans="1:106" x14ac:dyDescent="0.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</row>
    <row r="1225" spans="1:106" x14ac:dyDescent="0.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</row>
    <row r="1226" spans="1:106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</row>
    <row r="1227" spans="1:106" x14ac:dyDescent="0.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</row>
    <row r="1228" spans="1:106" x14ac:dyDescent="0.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</row>
    <row r="1229" spans="1:106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</row>
    <row r="1230" spans="1:106" x14ac:dyDescent="0.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</row>
    <row r="1231" spans="1:106" x14ac:dyDescent="0.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</row>
    <row r="1232" spans="1:106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</row>
    <row r="1233" spans="1:106" x14ac:dyDescent="0.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</row>
    <row r="1234" spans="1:106" x14ac:dyDescent="0.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</row>
    <row r="1235" spans="1:106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</row>
    <row r="1236" spans="1:106" x14ac:dyDescent="0.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</row>
    <row r="1237" spans="1:106" x14ac:dyDescent="0.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</row>
    <row r="1238" spans="1:106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</row>
    <row r="1239" spans="1:106" x14ac:dyDescent="0.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</row>
    <row r="1240" spans="1:106" x14ac:dyDescent="0.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</row>
    <row r="1241" spans="1:106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</row>
    <row r="1242" spans="1:106" x14ac:dyDescent="0.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</row>
    <row r="1243" spans="1:106" x14ac:dyDescent="0.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</row>
    <row r="1244" spans="1:106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</row>
    <row r="1245" spans="1:106" x14ac:dyDescent="0.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</row>
    <row r="1246" spans="1:106" x14ac:dyDescent="0.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</row>
    <row r="1247" spans="1:106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</row>
    <row r="1248" spans="1:106" x14ac:dyDescent="0.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</row>
    <row r="1249" spans="1:106" x14ac:dyDescent="0.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</row>
    <row r="1250" spans="1:106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</row>
    <row r="1251" spans="1:106" x14ac:dyDescent="0.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</row>
    <row r="1252" spans="1:106" x14ac:dyDescent="0.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</row>
    <row r="1253" spans="1:106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</row>
    <row r="1254" spans="1:106" x14ac:dyDescent="0.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</row>
    <row r="1255" spans="1:106" x14ac:dyDescent="0.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</row>
    <row r="1256" spans="1:106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</row>
    <row r="1257" spans="1:106" x14ac:dyDescent="0.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</row>
    <row r="1258" spans="1:106" x14ac:dyDescent="0.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</row>
    <row r="1259" spans="1:106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</row>
    <row r="1260" spans="1:106" x14ac:dyDescent="0.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</row>
    <row r="1261" spans="1:106" x14ac:dyDescent="0.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</row>
    <row r="1262" spans="1:106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</row>
    <row r="1263" spans="1:106" x14ac:dyDescent="0.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</row>
    <row r="1264" spans="1:106" x14ac:dyDescent="0.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</row>
    <row r="1265" spans="1:106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</row>
    <row r="1266" spans="1:106" x14ac:dyDescent="0.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</row>
    <row r="1267" spans="1:106" x14ac:dyDescent="0.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</row>
    <row r="1268" spans="1:106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</row>
    <row r="1269" spans="1:106" x14ac:dyDescent="0.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</row>
    <row r="1270" spans="1:106" x14ac:dyDescent="0.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</row>
    <row r="1271" spans="1:106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</row>
    <row r="1272" spans="1:106" x14ac:dyDescent="0.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</row>
    <row r="1273" spans="1:106" x14ac:dyDescent="0.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</row>
    <row r="1274" spans="1:106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</row>
    <row r="1275" spans="1:106" x14ac:dyDescent="0.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</row>
    <row r="1276" spans="1:106" x14ac:dyDescent="0.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</row>
    <row r="1277" spans="1:106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</row>
    <row r="1278" spans="1:106" x14ac:dyDescent="0.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</row>
    <row r="1279" spans="1:106" x14ac:dyDescent="0.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</row>
    <row r="1280" spans="1:106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</row>
    <row r="1281" spans="1:106" x14ac:dyDescent="0.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</row>
    <row r="1282" spans="1:106" x14ac:dyDescent="0.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</row>
    <row r="1283" spans="1:106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</row>
    <row r="1284" spans="1:106" x14ac:dyDescent="0.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</row>
    <row r="1285" spans="1:106" x14ac:dyDescent="0.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</row>
    <row r="1286" spans="1:106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</row>
    <row r="1287" spans="1:106" x14ac:dyDescent="0.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</row>
    <row r="1288" spans="1:106" x14ac:dyDescent="0.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</row>
    <row r="1289" spans="1:106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</row>
    <row r="1290" spans="1:106" x14ac:dyDescent="0.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</row>
    <row r="1291" spans="1:106" x14ac:dyDescent="0.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</row>
    <row r="1292" spans="1:106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</row>
    <row r="1293" spans="1:106" x14ac:dyDescent="0.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</row>
    <row r="1294" spans="1:106" x14ac:dyDescent="0.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</row>
    <row r="1295" spans="1:106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</row>
    <row r="1296" spans="1:106" x14ac:dyDescent="0.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</row>
    <row r="1297" spans="1:106" x14ac:dyDescent="0.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</row>
    <row r="1298" spans="1:106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</row>
    <row r="1299" spans="1:106" x14ac:dyDescent="0.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</row>
    <row r="1300" spans="1:106" x14ac:dyDescent="0.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</row>
    <row r="1301" spans="1:106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</row>
    <row r="1302" spans="1:106" x14ac:dyDescent="0.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</row>
    <row r="1303" spans="1:106" x14ac:dyDescent="0.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</row>
    <row r="1304" spans="1:106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</row>
    <row r="1305" spans="1:106" x14ac:dyDescent="0.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</row>
    <row r="1306" spans="1:106" x14ac:dyDescent="0.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</row>
    <row r="1307" spans="1:106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</row>
    <row r="1308" spans="1:106" x14ac:dyDescent="0.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</row>
    <row r="1309" spans="1:106" x14ac:dyDescent="0.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</row>
    <row r="1310" spans="1:106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</row>
    <row r="1311" spans="1:106" x14ac:dyDescent="0.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</row>
    <row r="1312" spans="1:106" x14ac:dyDescent="0.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</row>
    <row r="1313" spans="1:106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</row>
    <row r="1314" spans="1:106" x14ac:dyDescent="0.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</row>
    <row r="1315" spans="1:106" x14ac:dyDescent="0.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</row>
    <row r="1316" spans="1:106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</row>
    <row r="1317" spans="1:106" x14ac:dyDescent="0.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</row>
    <row r="1318" spans="1:106" x14ac:dyDescent="0.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</row>
    <row r="1319" spans="1:106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</row>
    <row r="1320" spans="1:106" x14ac:dyDescent="0.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</row>
    <row r="1321" spans="1:106" x14ac:dyDescent="0.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</row>
    <row r="1322" spans="1:106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</row>
    <row r="1323" spans="1:106" x14ac:dyDescent="0.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</row>
    <row r="1324" spans="1:106" x14ac:dyDescent="0.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</row>
    <row r="1325" spans="1:106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</row>
    <row r="1326" spans="1:106" x14ac:dyDescent="0.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</row>
    <row r="1327" spans="1:106" x14ac:dyDescent="0.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</row>
    <row r="1328" spans="1:106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</row>
    <row r="1329" spans="1:106" x14ac:dyDescent="0.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</row>
    <row r="1330" spans="1:106" x14ac:dyDescent="0.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</row>
    <row r="1331" spans="1:106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</row>
    <row r="1332" spans="1:106" x14ac:dyDescent="0.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</row>
    <row r="1333" spans="1:106" x14ac:dyDescent="0.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</row>
    <row r="1334" spans="1:106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</row>
    <row r="1335" spans="1:106" x14ac:dyDescent="0.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</row>
    <row r="1336" spans="1:106" x14ac:dyDescent="0.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</row>
    <row r="1337" spans="1:106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</row>
    <row r="1338" spans="1:106" x14ac:dyDescent="0.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</row>
    <row r="1339" spans="1:106" x14ac:dyDescent="0.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</row>
    <row r="1340" spans="1:106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</row>
    <row r="1341" spans="1:106" x14ac:dyDescent="0.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</row>
    <row r="1342" spans="1:106" x14ac:dyDescent="0.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</row>
    <row r="1343" spans="1:106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</row>
    <row r="1344" spans="1:106" x14ac:dyDescent="0.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</row>
    <row r="1345" spans="1:106" x14ac:dyDescent="0.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</row>
    <row r="1346" spans="1:106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</row>
    <row r="1347" spans="1:106" x14ac:dyDescent="0.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</row>
    <row r="1348" spans="1:106" x14ac:dyDescent="0.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</row>
    <row r="1349" spans="1:106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</row>
    <row r="1350" spans="1:106" x14ac:dyDescent="0.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</row>
    <row r="1351" spans="1:106" x14ac:dyDescent="0.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</row>
    <row r="1352" spans="1:106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</row>
    <row r="1353" spans="1:106" x14ac:dyDescent="0.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</row>
    <row r="1354" spans="1:106" x14ac:dyDescent="0.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</row>
    <row r="1355" spans="1:106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</row>
    <row r="1356" spans="1:106" x14ac:dyDescent="0.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</row>
    <row r="1357" spans="1:106" x14ac:dyDescent="0.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</row>
    <row r="1358" spans="1:106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</row>
    <row r="1359" spans="1:106" x14ac:dyDescent="0.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</row>
    <row r="1360" spans="1:106" x14ac:dyDescent="0.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</row>
    <row r="1361" spans="1:106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</row>
    <row r="1362" spans="1:106" x14ac:dyDescent="0.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</row>
    <row r="1363" spans="1:106" x14ac:dyDescent="0.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</row>
    <row r="1364" spans="1:106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</row>
    <row r="1365" spans="1:106" x14ac:dyDescent="0.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</row>
    <row r="1366" spans="1:106" x14ac:dyDescent="0.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</row>
    <row r="1367" spans="1:106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</row>
    <row r="1368" spans="1:106" x14ac:dyDescent="0.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</row>
    <row r="1369" spans="1:106" x14ac:dyDescent="0.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</row>
    <row r="1370" spans="1:106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</row>
    <row r="1371" spans="1:106" x14ac:dyDescent="0.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</row>
    <row r="1372" spans="1:106" x14ac:dyDescent="0.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</row>
    <row r="1373" spans="1:106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</row>
    <row r="1374" spans="1:106" x14ac:dyDescent="0.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</row>
    <row r="1375" spans="1:106" x14ac:dyDescent="0.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</row>
    <row r="1376" spans="1:106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</row>
    <row r="1377" spans="1:106" x14ac:dyDescent="0.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</row>
    <row r="1378" spans="1:106" x14ac:dyDescent="0.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</row>
    <row r="1379" spans="1:106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</row>
    <row r="1380" spans="1:106" x14ac:dyDescent="0.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</row>
    <row r="1381" spans="1:106" x14ac:dyDescent="0.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</row>
    <row r="1382" spans="1:106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</row>
    <row r="1383" spans="1:106" x14ac:dyDescent="0.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</row>
    <row r="1384" spans="1:106" x14ac:dyDescent="0.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</row>
    <row r="1385" spans="1:106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</row>
    <row r="1386" spans="1:106" x14ac:dyDescent="0.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</row>
    <row r="1387" spans="1:106" x14ac:dyDescent="0.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</row>
    <row r="1388" spans="1:106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</row>
    <row r="1389" spans="1:106" x14ac:dyDescent="0.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</row>
    <row r="1390" spans="1:106" x14ac:dyDescent="0.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</row>
    <row r="1391" spans="1:106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</row>
    <row r="1392" spans="1:106" x14ac:dyDescent="0.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</row>
    <row r="1393" spans="1:106" x14ac:dyDescent="0.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</row>
    <row r="1394" spans="1:106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</row>
    <row r="1395" spans="1:106" x14ac:dyDescent="0.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</row>
    <row r="1396" spans="1:106" x14ac:dyDescent="0.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</row>
    <row r="1397" spans="1:106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</row>
    <row r="1398" spans="1:106" x14ac:dyDescent="0.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</row>
    <row r="1399" spans="1:106" x14ac:dyDescent="0.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</row>
    <row r="1400" spans="1:106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</row>
    <row r="1401" spans="1:106" x14ac:dyDescent="0.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</row>
    <row r="1402" spans="1:106" x14ac:dyDescent="0.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</row>
    <row r="1403" spans="1:106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</row>
    <row r="1404" spans="1:106" x14ac:dyDescent="0.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</row>
    <row r="1405" spans="1:106" x14ac:dyDescent="0.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</row>
    <row r="1406" spans="1:106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</row>
    <row r="1407" spans="1:106" x14ac:dyDescent="0.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</row>
    <row r="1408" spans="1:106" x14ac:dyDescent="0.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</row>
    <row r="1409" spans="1:106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</row>
    <row r="1410" spans="1:106" x14ac:dyDescent="0.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</row>
    <row r="1411" spans="1:106" x14ac:dyDescent="0.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</row>
    <row r="1412" spans="1:106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</row>
    <row r="1413" spans="1:106" x14ac:dyDescent="0.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</row>
    <row r="1414" spans="1:106" x14ac:dyDescent="0.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</row>
    <row r="1415" spans="1:106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</row>
    <row r="1416" spans="1:106" x14ac:dyDescent="0.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</row>
    <row r="1417" spans="1:106" x14ac:dyDescent="0.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</row>
    <row r="1418" spans="1:106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</row>
    <row r="1419" spans="1:106" x14ac:dyDescent="0.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</row>
    <row r="1420" spans="1:106" x14ac:dyDescent="0.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</row>
    <row r="1421" spans="1:106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</row>
    <row r="1422" spans="1:106" x14ac:dyDescent="0.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</row>
    <row r="1423" spans="1:106" x14ac:dyDescent="0.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</row>
    <row r="1424" spans="1:106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</row>
    <row r="1425" spans="1:106" x14ac:dyDescent="0.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</row>
    <row r="1426" spans="1:106" x14ac:dyDescent="0.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</row>
    <row r="1427" spans="1:106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</row>
    <row r="1428" spans="1:106" x14ac:dyDescent="0.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</row>
    <row r="1429" spans="1:106" x14ac:dyDescent="0.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</row>
    <row r="1430" spans="1:106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</row>
    <row r="1431" spans="1:106" x14ac:dyDescent="0.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</row>
    <row r="1432" spans="1:106" x14ac:dyDescent="0.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</row>
    <row r="1433" spans="1:106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</row>
    <row r="1434" spans="1:106" x14ac:dyDescent="0.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</row>
    <row r="1435" spans="1:106" x14ac:dyDescent="0.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</row>
    <row r="1436" spans="1:106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</row>
    <row r="1437" spans="1:106" x14ac:dyDescent="0.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</row>
    <row r="1438" spans="1:106" x14ac:dyDescent="0.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</row>
    <row r="1439" spans="1:106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</row>
    <row r="1440" spans="1:106" x14ac:dyDescent="0.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</row>
    <row r="1441" spans="1:106" x14ac:dyDescent="0.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</row>
    <row r="1442" spans="1:106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</row>
    <row r="1443" spans="1:106" x14ac:dyDescent="0.2"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</row>
    <row r="1444" spans="1:106" x14ac:dyDescent="0.2"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</row>
    <row r="1445" spans="1:106" x14ac:dyDescent="0.2"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</row>
    <row r="1446" spans="1:106" x14ac:dyDescent="0.2"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</row>
    <row r="1447" spans="1:106" x14ac:dyDescent="0.2"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</row>
    <row r="1448" spans="1:106" x14ac:dyDescent="0.2"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</row>
    <row r="1449" spans="1:106" x14ac:dyDescent="0.2"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</row>
    <row r="1450" spans="1:106" x14ac:dyDescent="0.2"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</row>
    <row r="1451" spans="1:106" x14ac:dyDescent="0.2"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</row>
    <row r="1452" spans="1:106" x14ac:dyDescent="0.2"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</row>
    <row r="1453" spans="1:106" x14ac:dyDescent="0.2"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</row>
    <row r="1454" spans="1:106" x14ac:dyDescent="0.2"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</row>
    <row r="1455" spans="1:106" x14ac:dyDescent="0.2"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456" spans="1:106" x14ac:dyDescent="0.2"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</row>
    <row r="1457" spans="22:106" x14ac:dyDescent="0.2"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</row>
    <row r="1458" spans="22:106" x14ac:dyDescent="0.2"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</row>
    <row r="1459" spans="22:106" x14ac:dyDescent="0.2"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</row>
    <row r="1460" spans="22:106" x14ac:dyDescent="0.2"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</row>
    <row r="1461" spans="22:106" x14ac:dyDescent="0.2"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</row>
    <row r="1462" spans="22:106" x14ac:dyDescent="0.2"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</row>
    <row r="1463" spans="22:106" x14ac:dyDescent="0.2"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</row>
    <row r="1464" spans="22:106" x14ac:dyDescent="0.2"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</row>
    <row r="1465" spans="22:106" x14ac:dyDescent="0.2"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</row>
    <row r="1466" spans="22:106" x14ac:dyDescent="0.2"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</row>
    <row r="1467" spans="22:106" x14ac:dyDescent="0.2"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</row>
    <row r="1468" spans="22:106" x14ac:dyDescent="0.2"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</row>
    <row r="1469" spans="22:106" x14ac:dyDescent="0.2"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</row>
    <row r="1470" spans="22:106" x14ac:dyDescent="0.2"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</row>
    <row r="1471" spans="22:106" x14ac:dyDescent="0.2"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</row>
    <row r="1472" spans="22:106" x14ac:dyDescent="0.2"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</row>
    <row r="1473" spans="22:106" x14ac:dyDescent="0.2"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</row>
    <row r="1474" spans="22:106" x14ac:dyDescent="0.2"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</row>
    <row r="1475" spans="22:106" x14ac:dyDescent="0.2"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</row>
    <row r="1476" spans="22:106" x14ac:dyDescent="0.2"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</row>
    <row r="1477" spans="22:106" x14ac:dyDescent="0.2"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</row>
    <row r="1478" spans="22:106" x14ac:dyDescent="0.2"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</row>
    <row r="1479" spans="22:106" x14ac:dyDescent="0.2"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</row>
    <row r="1480" spans="22:106" x14ac:dyDescent="0.2"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</row>
    <row r="1481" spans="22:106" x14ac:dyDescent="0.2"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</row>
    <row r="1482" spans="22:106" x14ac:dyDescent="0.2"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</row>
    <row r="1483" spans="22:106" x14ac:dyDescent="0.2"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</row>
    <row r="1484" spans="22:106" x14ac:dyDescent="0.2"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</row>
    <row r="1485" spans="22:106" x14ac:dyDescent="0.2"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</row>
    <row r="1486" spans="22:106" x14ac:dyDescent="0.2"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</row>
    <row r="1487" spans="22:106" x14ac:dyDescent="0.2"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</row>
    <row r="1488" spans="22:106" x14ac:dyDescent="0.2"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</row>
    <row r="1489" spans="22:106" x14ac:dyDescent="0.2"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</row>
    <row r="1490" spans="22:106" x14ac:dyDescent="0.2"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</row>
    <row r="1491" spans="22:106" x14ac:dyDescent="0.2"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</row>
    <row r="1492" spans="22:106" x14ac:dyDescent="0.2"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</row>
    <row r="1493" spans="22:106" x14ac:dyDescent="0.2"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</row>
    <row r="1494" spans="22:106" x14ac:dyDescent="0.2"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</row>
    <row r="1495" spans="22:106" x14ac:dyDescent="0.2"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</row>
    <row r="1496" spans="22:106" x14ac:dyDescent="0.2"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</row>
    <row r="1497" spans="22:106" x14ac:dyDescent="0.2"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</row>
    <row r="1498" spans="22:106" x14ac:dyDescent="0.2"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</row>
    <row r="1499" spans="22:106" x14ac:dyDescent="0.2"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</row>
    <row r="1500" spans="22:106" x14ac:dyDescent="0.2"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</row>
    <row r="1501" spans="22:106" x14ac:dyDescent="0.2"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</row>
    <row r="1502" spans="22:106" x14ac:dyDescent="0.2"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</row>
    <row r="1503" spans="22:106" x14ac:dyDescent="0.2"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</row>
    <row r="1504" spans="22:106" x14ac:dyDescent="0.2"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</row>
    <row r="1505" spans="22:106" x14ac:dyDescent="0.2"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</row>
    <row r="1506" spans="22:106" x14ac:dyDescent="0.2"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</row>
    <row r="1507" spans="22:106" x14ac:dyDescent="0.2"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</row>
    <row r="1508" spans="22:106" x14ac:dyDescent="0.2"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</row>
    <row r="1509" spans="22:106" x14ac:dyDescent="0.2"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</row>
    <row r="1510" spans="22:106" x14ac:dyDescent="0.2"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</row>
    <row r="1511" spans="22:106" x14ac:dyDescent="0.2"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</row>
    <row r="1512" spans="22:106" x14ac:dyDescent="0.2"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</row>
    <row r="1513" spans="22:106" x14ac:dyDescent="0.2"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</row>
    <row r="1514" spans="22:106" x14ac:dyDescent="0.2"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</row>
    <row r="1515" spans="22:106" x14ac:dyDescent="0.2"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</row>
    <row r="1516" spans="22:106" x14ac:dyDescent="0.2"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</row>
    <row r="1517" spans="22:106" x14ac:dyDescent="0.2"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</row>
    <row r="1518" spans="22:106" x14ac:dyDescent="0.2"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</row>
    <row r="1519" spans="22:106" x14ac:dyDescent="0.2"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</row>
    <row r="1520" spans="22:106" x14ac:dyDescent="0.2"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</row>
    <row r="1521" spans="22:106" x14ac:dyDescent="0.2"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</row>
    <row r="1522" spans="22:106" x14ac:dyDescent="0.2"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</row>
    <row r="1523" spans="22:106" x14ac:dyDescent="0.2"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</row>
    <row r="1524" spans="22:106" x14ac:dyDescent="0.2"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</row>
    <row r="1525" spans="22:106" x14ac:dyDescent="0.2"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</row>
    <row r="1526" spans="22:106" x14ac:dyDescent="0.2"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</row>
    <row r="1527" spans="22:106" x14ac:dyDescent="0.2"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</row>
    <row r="1528" spans="22:106" x14ac:dyDescent="0.2"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</row>
    <row r="1529" spans="22:106" x14ac:dyDescent="0.2"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</row>
    <row r="1530" spans="22:106" x14ac:dyDescent="0.2"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</row>
    <row r="1531" spans="22:106" x14ac:dyDescent="0.2"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</row>
    <row r="1532" spans="22:106" x14ac:dyDescent="0.2"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</row>
    <row r="1533" spans="22:106" x14ac:dyDescent="0.2"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</row>
    <row r="1534" spans="22:106" x14ac:dyDescent="0.2"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</row>
    <row r="1535" spans="22:106" x14ac:dyDescent="0.2"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</row>
    <row r="1536" spans="22:106" x14ac:dyDescent="0.2"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</row>
    <row r="1537" spans="22:106" x14ac:dyDescent="0.2"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</row>
    <row r="1538" spans="22:106" x14ac:dyDescent="0.2"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</row>
    <row r="1539" spans="22:106" x14ac:dyDescent="0.2"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</row>
    <row r="1540" spans="22:106" x14ac:dyDescent="0.2"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</row>
    <row r="1541" spans="22:106" x14ac:dyDescent="0.2"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</row>
    <row r="1542" spans="22:106" x14ac:dyDescent="0.2"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</row>
    <row r="1543" spans="22:106" x14ac:dyDescent="0.2"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</row>
    <row r="1544" spans="22:106" x14ac:dyDescent="0.2"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</row>
    <row r="1545" spans="22:106" x14ac:dyDescent="0.2"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</row>
    <row r="1546" spans="22:106" x14ac:dyDescent="0.2"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</row>
    <row r="1547" spans="22:106" x14ac:dyDescent="0.2"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</row>
    <row r="1548" spans="22:106" x14ac:dyDescent="0.2"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</row>
    <row r="1549" spans="22:106" x14ac:dyDescent="0.2"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</row>
    <row r="1550" spans="22:106" x14ac:dyDescent="0.2"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</row>
    <row r="1551" spans="22:106" x14ac:dyDescent="0.2"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</row>
    <row r="1552" spans="22:106" x14ac:dyDescent="0.2"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</row>
    <row r="1553" spans="22:106" x14ac:dyDescent="0.2"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</row>
    <row r="1554" spans="22:106" x14ac:dyDescent="0.2"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</row>
    <row r="1555" spans="22:106" x14ac:dyDescent="0.2"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</row>
    <row r="1556" spans="22:106" x14ac:dyDescent="0.2"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</row>
    <row r="1557" spans="22:106" x14ac:dyDescent="0.2"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</row>
    <row r="1558" spans="22:106" x14ac:dyDescent="0.2"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</row>
    <row r="1559" spans="22:106" x14ac:dyDescent="0.2"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</row>
    <row r="1560" spans="22:106" x14ac:dyDescent="0.2"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</row>
    <row r="1561" spans="22:106" x14ac:dyDescent="0.2"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</row>
    <row r="1562" spans="22:106" x14ac:dyDescent="0.2"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</row>
    <row r="1563" spans="22:106" x14ac:dyDescent="0.2"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</row>
    <row r="1564" spans="22:106" x14ac:dyDescent="0.2"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</row>
    <row r="1565" spans="22:106" x14ac:dyDescent="0.2"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</row>
    <row r="1566" spans="22:106" x14ac:dyDescent="0.2"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</row>
    <row r="1567" spans="22:106" x14ac:dyDescent="0.2"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</row>
    <row r="1568" spans="22:106" x14ac:dyDescent="0.2"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</row>
    <row r="1569" spans="22:106" x14ac:dyDescent="0.2"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</row>
    <row r="1570" spans="22:106" x14ac:dyDescent="0.2"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</row>
    <row r="1571" spans="22:106" x14ac:dyDescent="0.2"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</row>
    <row r="1572" spans="22:106" x14ac:dyDescent="0.2"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</row>
    <row r="1573" spans="22:106" x14ac:dyDescent="0.2"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</row>
    <row r="1574" spans="22:106" x14ac:dyDescent="0.2"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</row>
    <row r="1575" spans="22:106" x14ac:dyDescent="0.2"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</row>
    <row r="1576" spans="22:106" x14ac:dyDescent="0.2"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</row>
    <row r="1577" spans="22:106" x14ac:dyDescent="0.2"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</row>
    <row r="1578" spans="22:106" x14ac:dyDescent="0.2"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</row>
    <row r="1579" spans="22:106" x14ac:dyDescent="0.2"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</row>
    <row r="1580" spans="22:106" x14ac:dyDescent="0.2"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</row>
    <row r="1581" spans="22:106" x14ac:dyDescent="0.2"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</row>
    <row r="1582" spans="22:106" x14ac:dyDescent="0.2"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</row>
    <row r="1583" spans="22:106" x14ac:dyDescent="0.2"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</row>
    <row r="1584" spans="22:106" x14ac:dyDescent="0.2"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</row>
    <row r="1585" spans="22:106" x14ac:dyDescent="0.2"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</row>
    <row r="1586" spans="22:106" x14ac:dyDescent="0.2"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</row>
    <row r="1587" spans="22:106" x14ac:dyDescent="0.2"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</row>
    <row r="1588" spans="22:106" x14ac:dyDescent="0.2"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</row>
    <row r="1589" spans="22:106" x14ac:dyDescent="0.2"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</row>
    <row r="1590" spans="22:106" x14ac:dyDescent="0.2"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</row>
    <row r="1591" spans="22:106" x14ac:dyDescent="0.2"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</row>
    <row r="1592" spans="22:106" x14ac:dyDescent="0.2"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</row>
    <row r="1593" spans="22:106" x14ac:dyDescent="0.2"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</row>
    <row r="1594" spans="22:106" x14ac:dyDescent="0.2"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</row>
    <row r="1595" spans="22:106" x14ac:dyDescent="0.2"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</row>
    <row r="1596" spans="22:106" x14ac:dyDescent="0.2"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</row>
    <row r="1597" spans="22:106" x14ac:dyDescent="0.2"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</row>
    <row r="1598" spans="22:106" x14ac:dyDescent="0.2"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</row>
    <row r="1599" spans="22:106" x14ac:dyDescent="0.2"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</row>
    <row r="1600" spans="22:106" x14ac:dyDescent="0.2"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</row>
    <row r="1601" spans="22:106" x14ac:dyDescent="0.2"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</row>
    <row r="1602" spans="22:106" x14ac:dyDescent="0.2"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</row>
    <row r="1603" spans="22:106" x14ac:dyDescent="0.2"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</row>
    <row r="1604" spans="22:106" x14ac:dyDescent="0.2"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</row>
    <row r="1605" spans="22:106" x14ac:dyDescent="0.2"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</row>
    <row r="1606" spans="22:106" x14ac:dyDescent="0.2"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</row>
    <row r="1607" spans="22:106" x14ac:dyDescent="0.2"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</row>
    <row r="1608" spans="22:106" x14ac:dyDescent="0.2"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</row>
    <row r="1609" spans="22:106" x14ac:dyDescent="0.2"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</row>
    <row r="1610" spans="22:106" x14ac:dyDescent="0.2"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</row>
    <row r="1611" spans="22:106" x14ac:dyDescent="0.2"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</row>
    <row r="1612" spans="22:106" x14ac:dyDescent="0.2"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</row>
    <row r="1613" spans="22:106" x14ac:dyDescent="0.2"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</row>
    <row r="1614" spans="22:106" x14ac:dyDescent="0.2"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</row>
    <row r="1615" spans="22:106" x14ac:dyDescent="0.2"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</row>
    <row r="1616" spans="22:106" x14ac:dyDescent="0.2"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</row>
    <row r="1617" spans="22:106" x14ac:dyDescent="0.2"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</row>
    <row r="1618" spans="22:106" x14ac:dyDescent="0.2"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</row>
    <row r="1619" spans="22:106" x14ac:dyDescent="0.2"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  <c r="CH1619" s="14"/>
      <c r="CI1619" s="14"/>
      <c r="CJ1619" s="14"/>
      <c r="CK1619" s="14"/>
      <c r="CL1619" s="14"/>
      <c r="CM1619" s="14"/>
      <c r="CN1619" s="14"/>
      <c r="CO1619" s="14"/>
      <c r="CP1619" s="14"/>
      <c r="CQ1619" s="14"/>
      <c r="CR1619" s="14"/>
      <c r="CS1619" s="14"/>
      <c r="CT1619" s="14"/>
      <c r="CU1619" s="14"/>
      <c r="CV1619" s="14"/>
      <c r="CW1619" s="14"/>
      <c r="CX1619" s="14"/>
      <c r="CY1619" s="14"/>
      <c r="CZ1619" s="14"/>
      <c r="DA1619" s="14"/>
      <c r="DB1619" s="14"/>
    </row>
    <row r="1620" spans="22:106" x14ac:dyDescent="0.2"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  <c r="CH1620" s="14"/>
      <c r="CI1620" s="14"/>
      <c r="CJ1620" s="14"/>
      <c r="CK1620" s="14"/>
      <c r="CL1620" s="14"/>
      <c r="CM1620" s="14"/>
      <c r="CN1620" s="14"/>
      <c r="CO1620" s="14"/>
      <c r="CP1620" s="14"/>
      <c r="CQ1620" s="14"/>
      <c r="CR1620" s="14"/>
      <c r="CS1620" s="14"/>
      <c r="CT1620" s="14"/>
      <c r="CU1620" s="14"/>
      <c r="CV1620" s="14"/>
      <c r="CW1620" s="14"/>
      <c r="CX1620" s="14"/>
      <c r="CY1620" s="14"/>
      <c r="CZ1620" s="14"/>
      <c r="DA1620" s="14"/>
      <c r="DB1620" s="14"/>
    </row>
    <row r="1621" spans="22:106" x14ac:dyDescent="0.2"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  <c r="CH1621" s="14"/>
      <c r="CI1621" s="14"/>
      <c r="CJ1621" s="14"/>
      <c r="CK1621" s="14"/>
      <c r="CL1621" s="14"/>
      <c r="CM1621" s="14"/>
      <c r="CN1621" s="14"/>
      <c r="CO1621" s="14"/>
      <c r="CP1621" s="14"/>
      <c r="CQ1621" s="14"/>
      <c r="CR1621" s="14"/>
      <c r="CS1621" s="14"/>
      <c r="CT1621" s="14"/>
      <c r="CU1621" s="14"/>
      <c r="CV1621" s="14"/>
      <c r="CW1621" s="14"/>
      <c r="CX1621" s="14"/>
      <c r="CY1621" s="14"/>
      <c r="CZ1621" s="14"/>
      <c r="DA1621" s="14"/>
      <c r="DB1621" s="14"/>
    </row>
    <row r="1622" spans="22:106" x14ac:dyDescent="0.2"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  <c r="BJ1622" s="14"/>
      <c r="BK1622" s="14"/>
      <c r="BL1622" s="14"/>
      <c r="BM1622" s="14"/>
      <c r="BN1622" s="14"/>
      <c r="BO1622" s="14"/>
      <c r="BP1622" s="14"/>
      <c r="BQ1622" s="14"/>
      <c r="BR1622" s="14"/>
      <c r="BS1622" s="14"/>
      <c r="BT1622" s="14"/>
      <c r="BU1622" s="14"/>
      <c r="BV1622" s="14"/>
      <c r="BW1622" s="14"/>
      <c r="BX1622" s="14"/>
      <c r="BY1622" s="14"/>
      <c r="BZ1622" s="14"/>
      <c r="CA1622" s="14"/>
      <c r="CB1622" s="14"/>
      <c r="CC1622" s="14"/>
      <c r="CD1622" s="14"/>
      <c r="CE1622" s="14"/>
      <c r="CF1622" s="14"/>
      <c r="CG1622" s="14"/>
      <c r="CH1622" s="14"/>
      <c r="CI1622" s="14"/>
      <c r="CJ1622" s="14"/>
      <c r="CK1622" s="14"/>
      <c r="CL1622" s="14"/>
      <c r="CM1622" s="14"/>
      <c r="CN1622" s="14"/>
      <c r="CO1622" s="14"/>
      <c r="CP1622" s="14"/>
      <c r="CQ1622" s="14"/>
      <c r="CR1622" s="14"/>
      <c r="CS1622" s="14"/>
      <c r="CT1622" s="14"/>
      <c r="CU1622" s="14"/>
      <c r="CV1622" s="14"/>
      <c r="CW1622" s="14"/>
      <c r="CX1622" s="14"/>
      <c r="CY1622" s="14"/>
      <c r="CZ1622" s="14"/>
      <c r="DA1622" s="14"/>
      <c r="DB1622" s="14"/>
    </row>
    <row r="1623" spans="22:106" x14ac:dyDescent="0.2"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  <c r="BJ1623" s="14"/>
      <c r="BK1623" s="14"/>
      <c r="BL1623" s="14"/>
      <c r="BM1623" s="14"/>
      <c r="BN1623" s="14"/>
      <c r="BO1623" s="14"/>
      <c r="BP1623" s="14"/>
      <c r="BQ1623" s="14"/>
      <c r="BR1623" s="14"/>
      <c r="BS1623" s="14"/>
      <c r="BT1623" s="14"/>
      <c r="BU1623" s="14"/>
      <c r="BV1623" s="14"/>
      <c r="BW1623" s="14"/>
      <c r="BX1623" s="14"/>
      <c r="BY1623" s="14"/>
      <c r="BZ1623" s="14"/>
      <c r="CA1623" s="14"/>
      <c r="CB1623" s="14"/>
      <c r="CC1623" s="14"/>
      <c r="CD1623" s="14"/>
      <c r="CE1623" s="14"/>
      <c r="CF1623" s="14"/>
      <c r="CG1623" s="14"/>
      <c r="CH1623" s="14"/>
      <c r="CI1623" s="14"/>
      <c r="CJ1623" s="14"/>
      <c r="CK1623" s="14"/>
      <c r="CL1623" s="14"/>
      <c r="CM1623" s="14"/>
      <c r="CN1623" s="14"/>
      <c r="CO1623" s="14"/>
      <c r="CP1623" s="14"/>
      <c r="CQ1623" s="14"/>
      <c r="CR1623" s="14"/>
      <c r="CS1623" s="14"/>
      <c r="CT1623" s="14"/>
      <c r="CU1623" s="14"/>
      <c r="CV1623" s="14"/>
      <c r="CW1623" s="14"/>
      <c r="CX1623" s="14"/>
      <c r="CY1623" s="14"/>
      <c r="CZ1623" s="14"/>
      <c r="DA1623" s="14"/>
      <c r="DB1623" s="14"/>
    </row>
    <row r="1624" spans="22:106" x14ac:dyDescent="0.2"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  <c r="BJ1624" s="14"/>
      <c r="BK1624" s="14"/>
      <c r="BL1624" s="14"/>
      <c r="BM1624" s="14"/>
      <c r="BN1624" s="14"/>
      <c r="BO1624" s="14"/>
      <c r="BP1624" s="14"/>
      <c r="BQ1624" s="14"/>
      <c r="BR1624" s="14"/>
      <c r="BS1624" s="14"/>
      <c r="BT1624" s="14"/>
      <c r="BU1624" s="14"/>
      <c r="BV1624" s="14"/>
      <c r="BW1624" s="14"/>
      <c r="BX1624" s="14"/>
      <c r="BY1624" s="14"/>
      <c r="BZ1624" s="14"/>
      <c r="CA1624" s="14"/>
      <c r="CB1624" s="14"/>
      <c r="CC1624" s="14"/>
      <c r="CD1624" s="14"/>
      <c r="CE1624" s="14"/>
      <c r="CF1624" s="14"/>
      <c r="CG1624" s="14"/>
      <c r="CH1624" s="14"/>
      <c r="CI1624" s="14"/>
      <c r="CJ1624" s="14"/>
      <c r="CK1624" s="14"/>
      <c r="CL1624" s="14"/>
      <c r="CM1624" s="14"/>
      <c r="CN1624" s="14"/>
      <c r="CO1624" s="14"/>
      <c r="CP1624" s="14"/>
      <c r="CQ1624" s="14"/>
      <c r="CR1624" s="14"/>
      <c r="CS1624" s="14"/>
      <c r="CT1624" s="14"/>
      <c r="CU1624" s="14"/>
      <c r="CV1624" s="14"/>
      <c r="CW1624" s="14"/>
      <c r="CX1624" s="14"/>
      <c r="CY1624" s="14"/>
      <c r="CZ1624" s="14"/>
      <c r="DA1624" s="14"/>
      <c r="DB1624" s="14"/>
    </row>
    <row r="1625" spans="22:106" x14ac:dyDescent="0.2"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  <c r="BJ1625" s="14"/>
      <c r="BK1625" s="14"/>
      <c r="BL1625" s="14"/>
      <c r="BM1625" s="14"/>
      <c r="BN1625" s="14"/>
      <c r="BO1625" s="14"/>
      <c r="BP1625" s="14"/>
      <c r="BQ1625" s="14"/>
      <c r="BR1625" s="14"/>
      <c r="BS1625" s="14"/>
      <c r="BT1625" s="14"/>
      <c r="BU1625" s="14"/>
      <c r="BV1625" s="14"/>
      <c r="BW1625" s="14"/>
      <c r="BX1625" s="14"/>
      <c r="BY1625" s="14"/>
      <c r="BZ1625" s="14"/>
      <c r="CA1625" s="14"/>
      <c r="CB1625" s="14"/>
      <c r="CC1625" s="14"/>
      <c r="CD1625" s="14"/>
      <c r="CE1625" s="14"/>
      <c r="CF1625" s="14"/>
      <c r="CG1625" s="14"/>
      <c r="CH1625" s="14"/>
      <c r="CI1625" s="14"/>
      <c r="CJ1625" s="14"/>
      <c r="CK1625" s="14"/>
      <c r="CL1625" s="14"/>
      <c r="CM1625" s="14"/>
      <c r="CN1625" s="14"/>
      <c r="CO1625" s="14"/>
      <c r="CP1625" s="14"/>
      <c r="CQ1625" s="14"/>
      <c r="CR1625" s="14"/>
      <c r="CS1625" s="14"/>
      <c r="CT1625" s="14"/>
      <c r="CU1625" s="14"/>
      <c r="CV1625" s="14"/>
      <c r="CW1625" s="14"/>
      <c r="CX1625" s="14"/>
      <c r="CY1625" s="14"/>
      <c r="CZ1625" s="14"/>
      <c r="DA1625" s="14"/>
      <c r="DB1625" s="14"/>
    </row>
    <row r="1626" spans="22:106" x14ac:dyDescent="0.2"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  <c r="BJ1626" s="14"/>
      <c r="BK1626" s="14"/>
      <c r="BL1626" s="14"/>
      <c r="BM1626" s="14"/>
      <c r="BN1626" s="14"/>
      <c r="BO1626" s="14"/>
      <c r="BP1626" s="14"/>
      <c r="BQ1626" s="14"/>
      <c r="BR1626" s="14"/>
      <c r="BS1626" s="14"/>
      <c r="BT1626" s="14"/>
      <c r="BU1626" s="14"/>
      <c r="BV1626" s="14"/>
      <c r="BW1626" s="14"/>
      <c r="BX1626" s="14"/>
      <c r="BY1626" s="14"/>
      <c r="BZ1626" s="14"/>
      <c r="CA1626" s="14"/>
      <c r="CB1626" s="14"/>
      <c r="CC1626" s="14"/>
      <c r="CD1626" s="14"/>
      <c r="CE1626" s="14"/>
      <c r="CF1626" s="14"/>
      <c r="CG1626" s="14"/>
      <c r="CH1626" s="14"/>
      <c r="CI1626" s="14"/>
      <c r="CJ1626" s="14"/>
      <c r="CK1626" s="14"/>
      <c r="CL1626" s="14"/>
      <c r="CM1626" s="14"/>
      <c r="CN1626" s="14"/>
      <c r="CO1626" s="14"/>
      <c r="CP1626" s="14"/>
      <c r="CQ1626" s="14"/>
      <c r="CR1626" s="14"/>
      <c r="CS1626" s="14"/>
      <c r="CT1626" s="14"/>
      <c r="CU1626" s="14"/>
      <c r="CV1626" s="14"/>
      <c r="CW1626" s="14"/>
      <c r="CX1626" s="14"/>
      <c r="CY1626" s="14"/>
      <c r="CZ1626" s="14"/>
      <c r="DA1626" s="14"/>
      <c r="DB1626" s="14"/>
    </row>
    <row r="1627" spans="22:106" x14ac:dyDescent="0.2"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  <c r="BJ1627" s="14"/>
      <c r="BK1627" s="14"/>
      <c r="BL1627" s="14"/>
      <c r="BM1627" s="14"/>
      <c r="BN1627" s="14"/>
      <c r="BO1627" s="14"/>
      <c r="BP1627" s="14"/>
      <c r="BQ1627" s="14"/>
      <c r="BR1627" s="14"/>
      <c r="BS1627" s="14"/>
      <c r="BT1627" s="14"/>
      <c r="BU1627" s="14"/>
      <c r="BV1627" s="14"/>
      <c r="BW1627" s="14"/>
      <c r="BX1627" s="14"/>
      <c r="BY1627" s="14"/>
      <c r="BZ1627" s="14"/>
      <c r="CA1627" s="14"/>
      <c r="CB1627" s="14"/>
      <c r="CC1627" s="14"/>
      <c r="CD1627" s="14"/>
      <c r="CE1627" s="14"/>
      <c r="CF1627" s="14"/>
      <c r="CG1627" s="14"/>
      <c r="CH1627" s="14"/>
      <c r="CI1627" s="14"/>
      <c r="CJ1627" s="14"/>
      <c r="CK1627" s="14"/>
      <c r="CL1627" s="14"/>
      <c r="CM1627" s="14"/>
      <c r="CN1627" s="14"/>
      <c r="CO1627" s="14"/>
      <c r="CP1627" s="14"/>
      <c r="CQ1627" s="14"/>
      <c r="CR1627" s="14"/>
      <c r="CS1627" s="14"/>
      <c r="CT1627" s="14"/>
      <c r="CU1627" s="14"/>
      <c r="CV1627" s="14"/>
      <c r="CW1627" s="14"/>
      <c r="CX1627" s="14"/>
      <c r="CY1627" s="14"/>
      <c r="CZ1627" s="14"/>
      <c r="DA1627" s="14"/>
      <c r="DB1627" s="14"/>
    </row>
    <row r="1628" spans="22:106" x14ac:dyDescent="0.2"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  <c r="BJ1628" s="14"/>
      <c r="BK1628" s="14"/>
      <c r="BL1628" s="14"/>
      <c r="BM1628" s="14"/>
      <c r="BN1628" s="14"/>
      <c r="BO1628" s="14"/>
      <c r="BP1628" s="14"/>
      <c r="BQ1628" s="14"/>
      <c r="BR1628" s="14"/>
      <c r="BS1628" s="14"/>
      <c r="BT1628" s="14"/>
      <c r="BU1628" s="14"/>
      <c r="BV1628" s="14"/>
      <c r="BW1628" s="14"/>
      <c r="BX1628" s="14"/>
      <c r="BY1628" s="14"/>
      <c r="BZ1628" s="14"/>
      <c r="CA1628" s="14"/>
      <c r="CB1628" s="14"/>
      <c r="CC1628" s="14"/>
      <c r="CD1628" s="14"/>
      <c r="CE1628" s="14"/>
      <c r="CF1628" s="14"/>
      <c r="CG1628" s="14"/>
      <c r="CH1628" s="14"/>
      <c r="CI1628" s="14"/>
      <c r="CJ1628" s="14"/>
      <c r="CK1628" s="14"/>
      <c r="CL1628" s="14"/>
      <c r="CM1628" s="14"/>
      <c r="CN1628" s="14"/>
      <c r="CO1628" s="14"/>
      <c r="CP1628" s="14"/>
      <c r="CQ1628" s="14"/>
      <c r="CR1628" s="14"/>
      <c r="CS1628" s="14"/>
      <c r="CT1628" s="14"/>
      <c r="CU1628" s="14"/>
      <c r="CV1628" s="14"/>
      <c r="CW1628" s="14"/>
      <c r="CX1628" s="14"/>
      <c r="CY1628" s="14"/>
      <c r="CZ1628" s="14"/>
      <c r="DA1628" s="14"/>
      <c r="DB1628" s="14"/>
    </row>
    <row r="1629" spans="22:106" x14ac:dyDescent="0.2"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  <c r="BJ1629" s="14"/>
      <c r="BK1629" s="14"/>
      <c r="BL1629" s="14"/>
      <c r="BM1629" s="14"/>
      <c r="BN1629" s="14"/>
      <c r="BO1629" s="14"/>
      <c r="BP1629" s="14"/>
      <c r="BQ1629" s="14"/>
      <c r="BR1629" s="14"/>
      <c r="BS1629" s="14"/>
      <c r="BT1629" s="14"/>
      <c r="BU1629" s="14"/>
      <c r="BV1629" s="14"/>
      <c r="BW1629" s="14"/>
      <c r="BX1629" s="14"/>
      <c r="BY1629" s="14"/>
      <c r="BZ1629" s="14"/>
      <c r="CA1629" s="14"/>
      <c r="CB1629" s="14"/>
      <c r="CC1629" s="14"/>
      <c r="CD1629" s="14"/>
      <c r="CE1629" s="14"/>
      <c r="CF1629" s="14"/>
      <c r="CG1629" s="14"/>
      <c r="CH1629" s="14"/>
      <c r="CI1629" s="14"/>
      <c r="CJ1629" s="14"/>
      <c r="CK1629" s="14"/>
      <c r="CL1629" s="14"/>
      <c r="CM1629" s="14"/>
      <c r="CN1629" s="14"/>
      <c r="CO1629" s="14"/>
      <c r="CP1629" s="14"/>
      <c r="CQ1629" s="14"/>
      <c r="CR1629" s="14"/>
      <c r="CS1629" s="14"/>
      <c r="CT1629" s="14"/>
      <c r="CU1629" s="14"/>
      <c r="CV1629" s="14"/>
      <c r="CW1629" s="14"/>
      <c r="CX1629" s="14"/>
      <c r="CY1629" s="14"/>
      <c r="CZ1629" s="14"/>
      <c r="DA1629" s="14"/>
      <c r="DB1629" s="14"/>
    </row>
    <row r="1630" spans="22:106" x14ac:dyDescent="0.2"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  <c r="BJ1630" s="14"/>
      <c r="BK1630" s="14"/>
      <c r="BL1630" s="14"/>
      <c r="BM1630" s="14"/>
      <c r="BN1630" s="14"/>
      <c r="BO1630" s="14"/>
      <c r="BP1630" s="14"/>
      <c r="BQ1630" s="14"/>
      <c r="BR1630" s="14"/>
      <c r="BS1630" s="14"/>
      <c r="BT1630" s="14"/>
      <c r="BU1630" s="14"/>
      <c r="BV1630" s="14"/>
      <c r="BW1630" s="14"/>
      <c r="BX1630" s="14"/>
      <c r="BY1630" s="14"/>
      <c r="BZ1630" s="14"/>
      <c r="CA1630" s="14"/>
      <c r="CB1630" s="14"/>
      <c r="CC1630" s="14"/>
      <c r="CD1630" s="14"/>
      <c r="CE1630" s="14"/>
      <c r="CF1630" s="14"/>
      <c r="CG1630" s="14"/>
      <c r="CH1630" s="14"/>
      <c r="CI1630" s="14"/>
      <c r="CJ1630" s="14"/>
      <c r="CK1630" s="14"/>
      <c r="CL1630" s="14"/>
      <c r="CM1630" s="14"/>
      <c r="CN1630" s="14"/>
      <c r="CO1630" s="14"/>
      <c r="CP1630" s="14"/>
      <c r="CQ1630" s="14"/>
      <c r="CR1630" s="14"/>
      <c r="CS1630" s="14"/>
      <c r="CT1630" s="14"/>
      <c r="CU1630" s="14"/>
      <c r="CV1630" s="14"/>
      <c r="CW1630" s="14"/>
      <c r="CX1630" s="14"/>
      <c r="CY1630" s="14"/>
      <c r="CZ1630" s="14"/>
      <c r="DA1630" s="14"/>
      <c r="DB1630" s="14"/>
    </row>
    <row r="1631" spans="22:106" x14ac:dyDescent="0.2"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  <c r="BJ1631" s="14"/>
      <c r="BK1631" s="14"/>
      <c r="BL1631" s="14"/>
      <c r="BM1631" s="14"/>
      <c r="BN1631" s="14"/>
      <c r="BO1631" s="14"/>
      <c r="BP1631" s="14"/>
      <c r="BQ1631" s="14"/>
      <c r="BR1631" s="14"/>
      <c r="BS1631" s="14"/>
      <c r="BT1631" s="14"/>
      <c r="BU1631" s="14"/>
      <c r="BV1631" s="14"/>
      <c r="BW1631" s="14"/>
      <c r="BX1631" s="14"/>
      <c r="BY1631" s="14"/>
      <c r="BZ1631" s="14"/>
      <c r="CA1631" s="14"/>
      <c r="CB1631" s="14"/>
      <c r="CC1631" s="14"/>
      <c r="CD1631" s="14"/>
      <c r="CE1631" s="14"/>
      <c r="CF1631" s="14"/>
      <c r="CG1631" s="14"/>
      <c r="CH1631" s="14"/>
      <c r="CI1631" s="14"/>
      <c r="CJ1631" s="14"/>
      <c r="CK1631" s="14"/>
      <c r="CL1631" s="14"/>
      <c r="CM1631" s="14"/>
      <c r="CN1631" s="14"/>
      <c r="CO1631" s="14"/>
      <c r="CP1631" s="14"/>
      <c r="CQ1631" s="14"/>
      <c r="CR1631" s="14"/>
      <c r="CS1631" s="14"/>
      <c r="CT1631" s="14"/>
      <c r="CU1631" s="14"/>
      <c r="CV1631" s="14"/>
      <c r="CW1631" s="14"/>
      <c r="CX1631" s="14"/>
      <c r="CY1631" s="14"/>
      <c r="CZ1631" s="14"/>
      <c r="DA1631" s="14"/>
      <c r="DB1631" s="14"/>
    </row>
    <row r="1632" spans="22:106" x14ac:dyDescent="0.2"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  <c r="BJ1632" s="14"/>
      <c r="BK1632" s="14"/>
      <c r="BL1632" s="14"/>
      <c r="BM1632" s="14"/>
      <c r="BN1632" s="14"/>
      <c r="BO1632" s="14"/>
      <c r="BP1632" s="14"/>
      <c r="BQ1632" s="14"/>
      <c r="BR1632" s="14"/>
      <c r="BS1632" s="14"/>
      <c r="BT1632" s="14"/>
      <c r="BU1632" s="14"/>
      <c r="BV1632" s="14"/>
      <c r="BW1632" s="14"/>
      <c r="BX1632" s="14"/>
      <c r="BY1632" s="14"/>
      <c r="BZ1632" s="14"/>
      <c r="CA1632" s="14"/>
      <c r="CB1632" s="14"/>
      <c r="CC1632" s="14"/>
      <c r="CD1632" s="14"/>
      <c r="CE1632" s="14"/>
      <c r="CF1632" s="14"/>
      <c r="CG1632" s="14"/>
      <c r="CH1632" s="14"/>
      <c r="CI1632" s="14"/>
      <c r="CJ1632" s="14"/>
      <c r="CK1632" s="14"/>
      <c r="CL1632" s="14"/>
      <c r="CM1632" s="14"/>
      <c r="CN1632" s="14"/>
      <c r="CO1632" s="14"/>
      <c r="CP1632" s="14"/>
      <c r="CQ1632" s="14"/>
      <c r="CR1632" s="14"/>
      <c r="CS1632" s="14"/>
      <c r="CT1632" s="14"/>
      <c r="CU1632" s="14"/>
      <c r="CV1632" s="14"/>
      <c r="CW1632" s="14"/>
      <c r="CX1632" s="14"/>
      <c r="CY1632" s="14"/>
      <c r="CZ1632" s="14"/>
      <c r="DA1632" s="14"/>
      <c r="DB1632" s="14"/>
    </row>
    <row r="1633" spans="22:106" x14ac:dyDescent="0.2"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  <c r="BJ1633" s="14"/>
      <c r="BK1633" s="14"/>
      <c r="BL1633" s="14"/>
      <c r="BM1633" s="14"/>
      <c r="BN1633" s="14"/>
      <c r="BO1633" s="14"/>
      <c r="BP1633" s="14"/>
      <c r="BQ1633" s="14"/>
      <c r="BR1633" s="14"/>
      <c r="BS1633" s="14"/>
      <c r="BT1633" s="14"/>
      <c r="BU1633" s="14"/>
      <c r="BV1633" s="14"/>
      <c r="BW1633" s="14"/>
      <c r="BX1633" s="14"/>
      <c r="BY1633" s="14"/>
      <c r="BZ1633" s="14"/>
      <c r="CA1633" s="14"/>
      <c r="CB1633" s="14"/>
      <c r="CC1633" s="14"/>
      <c r="CD1633" s="14"/>
      <c r="CE1633" s="14"/>
      <c r="CF1633" s="14"/>
      <c r="CG1633" s="14"/>
      <c r="CH1633" s="14"/>
      <c r="CI1633" s="14"/>
      <c r="CJ1633" s="14"/>
      <c r="CK1633" s="14"/>
      <c r="CL1633" s="14"/>
      <c r="CM1633" s="14"/>
      <c r="CN1633" s="14"/>
      <c r="CO1633" s="14"/>
      <c r="CP1633" s="14"/>
      <c r="CQ1633" s="14"/>
      <c r="CR1633" s="14"/>
      <c r="CS1633" s="14"/>
      <c r="CT1633" s="14"/>
      <c r="CU1633" s="14"/>
      <c r="CV1633" s="14"/>
      <c r="CW1633" s="14"/>
      <c r="CX1633" s="14"/>
      <c r="CY1633" s="14"/>
      <c r="CZ1633" s="14"/>
      <c r="DA1633" s="14"/>
      <c r="DB1633" s="14"/>
    </row>
    <row r="1634" spans="22:106" x14ac:dyDescent="0.2"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  <c r="CH1634" s="14"/>
      <c r="CI1634" s="14"/>
      <c r="CJ1634" s="14"/>
      <c r="CK1634" s="14"/>
      <c r="CL1634" s="14"/>
      <c r="CM1634" s="14"/>
      <c r="CN1634" s="14"/>
      <c r="CO1634" s="14"/>
      <c r="CP1634" s="14"/>
      <c r="CQ1634" s="14"/>
      <c r="CR1634" s="14"/>
      <c r="CS1634" s="14"/>
      <c r="CT1634" s="14"/>
      <c r="CU1634" s="14"/>
      <c r="CV1634" s="14"/>
      <c r="CW1634" s="14"/>
      <c r="CX1634" s="14"/>
      <c r="CY1634" s="14"/>
      <c r="CZ1634" s="14"/>
      <c r="DA1634" s="14"/>
      <c r="DB1634" s="14"/>
    </row>
    <row r="1635" spans="22:106" x14ac:dyDescent="0.2"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  <c r="BJ1635" s="14"/>
      <c r="BK1635" s="14"/>
      <c r="BL1635" s="14"/>
      <c r="BM1635" s="14"/>
      <c r="BN1635" s="14"/>
      <c r="BO1635" s="14"/>
      <c r="BP1635" s="14"/>
      <c r="BQ1635" s="14"/>
      <c r="BR1635" s="14"/>
      <c r="BS1635" s="14"/>
      <c r="BT1635" s="14"/>
      <c r="BU1635" s="14"/>
      <c r="BV1635" s="14"/>
      <c r="BW1635" s="14"/>
      <c r="BX1635" s="14"/>
      <c r="BY1635" s="14"/>
      <c r="BZ1635" s="14"/>
      <c r="CA1635" s="14"/>
      <c r="CB1635" s="14"/>
      <c r="CC1635" s="14"/>
      <c r="CD1635" s="14"/>
      <c r="CE1635" s="14"/>
      <c r="CF1635" s="14"/>
      <c r="CG1635" s="14"/>
      <c r="CH1635" s="14"/>
      <c r="CI1635" s="14"/>
      <c r="CJ1635" s="14"/>
      <c r="CK1635" s="14"/>
      <c r="CL1635" s="14"/>
      <c r="CM1635" s="14"/>
      <c r="CN1635" s="14"/>
      <c r="CO1635" s="14"/>
      <c r="CP1635" s="14"/>
      <c r="CQ1635" s="14"/>
      <c r="CR1635" s="14"/>
      <c r="CS1635" s="14"/>
      <c r="CT1635" s="14"/>
      <c r="CU1635" s="14"/>
      <c r="CV1635" s="14"/>
      <c r="CW1635" s="14"/>
      <c r="CX1635" s="14"/>
      <c r="CY1635" s="14"/>
      <c r="CZ1635" s="14"/>
      <c r="DA1635" s="14"/>
      <c r="DB1635" s="14"/>
    </row>
    <row r="1636" spans="22:106" x14ac:dyDescent="0.2"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  <c r="BJ1636" s="14"/>
      <c r="BK1636" s="14"/>
      <c r="BL1636" s="14"/>
      <c r="BM1636" s="14"/>
      <c r="BN1636" s="14"/>
      <c r="BO1636" s="14"/>
      <c r="BP1636" s="14"/>
      <c r="BQ1636" s="14"/>
      <c r="BR1636" s="14"/>
      <c r="BS1636" s="14"/>
      <c r="BT1636" s="14"/>
      <c r="BU1636" s="14"/>
      <c r="BV1636" s="14"/>
      <c r="BW1636" s="14"/>
      <c r="BX1636" s="14"/>
      <c r="BY1636" s="14"/>
      <c r="BZ1636" s="14"/>
      <c r="CA1636" s="14"/>
      <c r="CB1636" s="14"/>
      <c r="CC1636" s="14"/>
      <c r="CD1636" s="14"/>
      <c r="CE1636" s="14"/>
      <c r="CF1636" s="14"/>
      <c r="CG1636" s="14"/>
      <c r="CH1636" s="14"/>
      <c r="CI1636" s="14"/>
      <c r="CJ1636" s="14"/>
      <c r="CK1636" s="14"/>
      <c r="CL1636" s="14"/>
      <c r="CM1636" s="14"/>
      <c r="CN1636" s="14"/>
      <c r="CO1636" s="14"/>
      <c r="CP1636" s="14"/>
      <c r="CQ1636" s="14"/>
      <c r="CR1636" s="14"/>
      <c r="CS1636" s="14"/>
      <c r="CT1636" s="14"/>
      <c r="CU1636" s="14"/>
      <c r="CV1636" s="14"/>
      <c r="CW1636" s="14"/>
      <c r="CX1636" s="14"/>
      <c r="CY1636" s="14"/>
      <c r="CZ1636" s="14"/>
      <c r="DA1636" s="14"/>
      <c r="DB1636" s="14"/>
    </row>
    <row r="1637" spans="22:106" x14ac:dyDescent="0.2"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  <c r="BJ1637" s="14"/>
      <c r="BK1637" s="14"/>
      <c r="BL1637" s="14"/>
      <c r="BM1637" s="14"/>
      <c r="BN1637" s="14"/>
      <c r="BO1637" s="14"/>
      <c r="BP1637" s="14"/>
      <c r="BQ1637" s="14"/>
      <c r="BR1637" s="14"/>
      <c r="BS1637" s="14"/>
      <c r="BT1637" s="14"/>
      <c r="BU1637" s="14"/>
      <c r="BV1637" s="14"/>
      <c r="BW1637" s="14"/>
      <c r="BX1637" s="14"/>
      <c r="BY1637" s="14"/>
      <c r="BZ1637" s="14"/>
      <c r="CA1637" s="14"/>
      <c r="CB1637" s="14"/>
      <c r="CC1637" s="14"/>
      <c r="CD1637" s="14"/>
      <c r="CE1637" s="14"/>
      <c r="CF1637" s="14"/>
      <c r="CG1637" s="14"/>
      <c r="CH1637" s="14"/>
      <c r="CI1637" s="14"/>
      <c r="CJ1637" s="14"/>
      <c r="CK1637" s="14"/>
      <c r="CL1637" s="14"/>
      <c r="CM1637" s="14"/>
      <c r="CN1637" s="14"/>
      <c r="CO1637" s="14"/>
      <c r="CP1637" s="14"/>
      <c r="CQ1637" s="14"/>
      <c r="CR1637" s="14"/>
      <c r="CS1637" s="14"/>
      <c r="CT1637" s="14"/>
      <c r="CU1637" s="14"/>
      <c r="CV1637" s="14"/>
      <c r="CW1637" s="14"/>
      <c r="CX1637" s="14"/>
      <c r="CY1637" s="14"/>
      <c r="CZ1637" s="14"/>
      <c r="DA1637" s="14"/>
      <c r="DB1637" s="14"/>
    </row>
    <row r="1638" spans="22:106" x14ac:dyDescent="0.2"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  <c r="BJ1638" s="14"/>
      <c r="BK1638" s="14"/>
      <c r="BL1638" s="14"/>
      <c r="BM1638" s="14"/>
      <c r="BN1638" s="14"/>
      <c r="BO1638" s="14"/>
      <c r="BP1638" s="14"/>
      <c r="BQ1638" s="14"/>
      <c r="BR1638" s="14"/>
      <c r="BS1638" s="14"/>
      <c r="BT1638" s="14"/>
      <c r="BU1638" s="14"/>
      <c r="BV1638" s="14"/>
      <c r="BW1638" s="14"/>
      <c r="BX1638" s="14"/>
      <c r="BY1638" s="14"/>
      <c r="BZ1638" s="14"/>
      <c r="CA1638" s="14"/>
      <c r="CB1638" s="14"/>
      <c r="CC1638" s="14"/>
      <c r="CD1638" s="14"/>
      <c r="CE1638" s="14"/>
      <c r="CF1638" s="14"/>
      <c r="CG1638" s="14"/>
      <c r="CH1638" s="14"/>
      <c r="CI1638" s="14"/>
      <c r="CJ1638" s="14"/>
      <c r="CK1638" s="14"/>
      <c r="CL1638" s="14"/>
      <c r="CM1638" s="14"/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X1638" s="14"/>
      <c r="CY1638" s="14"/>
      <c r="CZ1638" s="14"/>
      <c r="DA1638" s="14"/>
      <c r="DB1638" s="14"/>
    </row>
    <row r="1639" spans="22:106" x14ac:dyDescent="0.2"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  <c r="BJ1639" s="14"/>
      <c r="BK1639" s="14"/>
      <c r="BL1639" s="14"/>
      <c r="BM1639" s="14"/>
      <c r="BN1639" s="14"/>
      <c r="BO1639" s="14"/>
      <c r="BP1639" s="14"/>
      <c r="BQ1639" s="14"/>
      <c r="BR1639" s="14"/>
      <c r="BS1639" s="14"/>
      <c r="BT1639" s="14"/>
      <c r="BU1639" s="14"/>
      <c r="BV1639" s="14"/>
      <c r="BW1639" s="14"/>
      <c r="BX1639" s="14"/>
      <c r="BY1639" s="14"/>
      <c r="BZ1639" s="14"/>
      <c r="CA1639" s="14"/>
      <c r="CB1639" s="14"/>
      <c r="CC1639" s="14"/>
      <c r="CD1639" s="14"/>
      <c r="CE1639" s="14"/>
      <c r="CF1639" s="14"/>
      <c r="CG1639" s="14"/>
      <c r="CH1639" s="14"/>
      <c r="CI1639" s="14"/>
      <c r="CJ1639" s="14"/>
      <c r="CK1639" s="14"/>
      <c r="CL1639" s="14"/>
      <c r="CM1639" s="14"/>
      <c r="CN1639" s="14"/>
      <c r="CO1639" s="14"/>
      <c r="CP1639" s="14"/>
      <c r="CQ1639" s="14"/>
      <c r="CR1639" s="14"/>
      <c r="CS1639" s="14"/>
      <c r="CT1639" s="14"/>
      <c r="CU1639" s="14"/>
      <c r="CV1639" s="14"/>
      <c r="CW1639" s="14"/>
      <c r="CX1639" s="14"/>
      <c r="CY1639" s="14"/>
      <c r="CZ1639" s="14"/>
      <c r="DA1639" s="14"/>
      <c r="DB1639" s="14"/>
    </row>
    <row r="1640" spans="22:106" x14ac:dyDescent="0.2"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  <c r="CH1640" s="14"/>
      <c r="CI1640" s="14"/>
      <c r="CJ1640" s="14"/>
      <c r="CK1640" s="14"/>
      <c r="CL1640" s="14"/>
      <c r="CM1640" s="14"/>
      <c r="CN1640" s="14"/>
      <c r="CO1640" s="14"/>
      <c r="CP1640" s="14"/>
      <c r="CQ1640" s="14"/>
      <c r="CR1640" s="14"/>
      <c r="CS1640" s="14"/>
      <c r="CT1640" s="14"/>
      <c r="CU1640" s="14"/>
      <c r="CV1640" s="14"/>
      <c r="CW1640" s="14"/>
      <c r="CX1640" s="14"/>
      <c r="CY1640" s="14"/>
      <c r="CZ1640" s="14"/>
      <c r="DA1640" s="14"/>
      <c r="DB1640" s="14"/>
    </row>
    <row r="1641" spans="22:106" x14ac:dyDescent="0.2"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  <c r="BJ1641" s="14"/>
      <c r="BK1641" s="14"/>
      <c r="BL1641" s="14"/>
      <c r="BM1641" s="14"/>
      <c r="BN1641" s="14"/>
      <c r="BO1641" s="14"/>
      <c r="BP1641" s="14"/>
      <c r="BQ1641" s="14"/>
      <c r="BR1641" s="14"/>
      <c r="BS1641" s="14"/>
      <c r="BT1641" s="14"/>
      <c r="BU1641" s="14"/>
      <c r="BV1641" s="14"/>
      <c r="BW1641" s="14"/>
      <c r="BX1641" s="14"/>
      <c r="BY1641" s="14"/>
      <c r="BZ1641" s="14"/>
      <c r="CA1641" s="14"/>
      <c r="CB1641" s="14"/>
      <c r="CC1641" s="14"/>
      <c r="CD1641" s="14"/>
      <c r="CE1641" s="14"/>
      <c r="CF1641" s="14"/>
      <c r="CG1641" s="14"/>
      <c r="CH1641" s="14"/>
      <c r="CI1641" s="14"/>
      <c r="CJ1641" s="14"/>
      <c r="CK1641" s="14"/>
      <c r="CL1641" s="14"/>
      <c r="CM1641" s="14"/>
      <c r="CN1641" s="14"/>
      <c r="CO1641" s="14"/>
      <c r="CP1641" s="14"/>
      <c r="CQ1641" s="14"/>
      <c r="CR1641" s="14"/>
      <c r="CS1641" s="14"/>
      <c r="CT1641" s="14"/>
      <c r="CU1641" s="14"/>
      <c r="CV1641" s="14"/>
      <c r="CW1641" s="14"/>
      <c r="CX1641" s="14"/>
      <c r="CY1641" s="14"/>
      <c r="CZ1641" s="14"/>
      <c r="DA1641" s="14"/>
      <c r="DB1641" s="14"/>
    </row>
    <row r="1642" spans="22:106" x14ac:dyDescent="0.2"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  <c r="BJ1642" s="14"/>
      <c r="BK1642" s="14"/>
      <c r="BL1642" s="14"/>
      <c r="BM1642" s="14"/>
      <c r="BN1642" s="14"/>
      <c r="BO1642" s="14"/>
      <c r="BP1642" s="14"/>
      <c r="BQ1642" s="14"/>
      <c r="BR1642" s="14"/>
      <c r="BS1642" s="14"/>
      <c r="BT1642" s="14"/>
      <c r="BU1642" s="14"/>
      <c r="BV1642" s="14"/>
      <c r="BW1642" s="14"/>
      <c r="BX1642" s="14"/>
      <c r="BY1642" s="14"/>
      <c r="BZ1642" s="14"/>
      <c r="CA1642" s="14"/>
      <c r="CB1642" s="14"/>
      <c r="CC1642" s="14"/>
      <c r="CD1642" s="14"/>
      <c r="CE1642" s="14"/>
      <c r="CF1642" s="14"/>
      <c r="CG1642" s="14"/>
      <c r="CH1642" s="14"/>
      <c r="CI1642" s="14"/>
      <c r="CJ1642" s="14"/>
      <c r="CK1642" s="14"/>
      <c r="CL1642" s="14"/>
      <c r="CM1642" s="14"/>
      <c r="CN1642" s="14"/>
      <c r="CO1642" s="14"/>
      <c r="CP1642" s="14"/>
      <c r="CQ1642" s="14"/>
      <c r="CR1642" s="14"/>
      <c r="CS1642" s="14"/>
      <c r="CT1642" s="14"/>
      <c r="CU1642" s="14"/>
      <c r="CV1642" s="14"/>
      <c r="CW1642" s="14"/>
      <c r="CX1642" s="14"/>
      <c r="CY1642" s="14"/>
      <c r="CZ1642" s="14"/>
      <c r="DA1642" s="14"/>
      <c r="DB1642" s="14"/>
    </row>
    <row r="1643" spans="22:106" x14ac:dyDescent="0.2"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  <c r="BJ1643" s="14"/>
      <c r="BK1643" s="14"/>
      <c r="BL1643" s="14"/>
      <c r="BM1643" s="14"/>
      <c r="BN1643" s="14"/>
      <c r="BO1643" s="14"/>
      <c r="BP1643" s="14"/>
      <c r="BQ1643" s="14"/>
      <c r="BR1643" s="14"/>
      <c r="BS1643" s="14"/>
      <c r="BT1643" s="14"/>
      <c r="BU1643" s="14"/>
      <c r="BV1643" s="14"/>
      <c r="BW1643" s="14"/>
      <c r="BX1643" s="14"/>
      <c r="BY1643" s="14"/>
      <c r="BZ1643" s="14"/>
      <c r="CA1643" s="14"/>
      <c r="CB1643" s="14"/>
      <c r="CC1643" s="14"/>
      <c r="CD1643" s="14"/>
      <c r="CE1643" s="14"/>
      <c r="CF1643" s="14"/>
      <c r="CG1643" s="14"/>
      <c r="CH1643" s="14"/>
      <c r="CI1643" s="14"/>
      <c r="CJ1643" s="14"/>
      <c r="CK1643" s="14"/>
      <c r="CL1643" s="14"/>
      <c r="CM1643" s="14"/>
      <c r="CN1643" s="14"/>
      <c r="CO1643" s="14"/>
      <c r="CP1643" s="14"/>
      <c r="CQ1643" s="14"/>
      <c r="CR1643" s="14"/>
      <c r="CS1643" s="14"/>
      <c r="CT1643" s="14"/>
      <c r="CU1643" s="14"/>
      <c r="CV1643" s="14"/>
      <c r="CW1643" s="14"/>
      <c r="CX1643" s="14"/>
      <c r="CY1643" s="14"/>
      <c r="CZ1643" s="14"/>
      <c r="DA1643" s="14"/>
      <c r="DB1643" s="14"/>
    </row>
    <row r="1644" spans="22:106" x14ac:dyDescent="0.2"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  <c r="BJ1644" s="14"/>
      <c r="BK1644" s="14"/>
      <c r="BL1644" s="14"/>
      <c r="BM1644" s="14"/>
      <c r="BN1644" s="14"/>
      <c r="BO1644" s="14"/>
      <c r="BP1644" s="14"/>
      <c r="BQ1644" s="14"/>
      <c r="BR1644" s="14"/>
      <c r="BS1644" s="14"/>
      <c r="BT1644" s="14"/>
      <c r="BU1644" s="14"/>
      <c r="BV1644" s="14"/>
      <c r="BW1644" s="14"/>
      <c r="BX1644" s="14"/>
      <c r="BY1644" s="14"/>
      <c r="BZ1644" s="14"/>
      <c r="CA1644" s="14"/>
      <c r="CB1644" s="14"/>
      <c r="CC1644" s="14"/>
      <c r="CD1644" s="14"/>
      <c r="CE1644" s="14"/>
      <c r="CF1644" s="14"/>
      <c r="CG1644" s="14"/>
      <c r="CH1644" s="14"/>
      <c r="CI1644" s="14"/>
      <c r="CJ1644" s="14"/>
      <c r="CK1644" s="14"/>
      <c r="CL1644" s="14"/>
      <c r="CM1644" s="14"/>
      <c r="CN1644" s="14"/>
      <c r="CO1644" s="14"/>
      <c r="CP1644" s="14"/>
      <c r="CQ1644" s="14"/>
      <c r="CR1644" s="14"/>
      <c r="CS1644" s="14"/>
      <c r="CT1644" s="14"/>
      <c r="CU1644" s="14"/>
      <c r="CV1644" s="14"/>
      <c r="CW1644" s="14"/>
      <c r="CX1644" s="14"/>
      <c r="CY1644" s="14"/>
      <c r="CZ1644" s="14"/>
      <c r="DA1644" s="14"/>
      <c r="DB1644" s="14"/>
    </row>
    <row r="1645" spans="22:106" x14ac:dyDescent="0.2"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  <c r="BJ1645" s="14"/>
      <c r="BK1645" s="14"/>
      <c r="BL1645" s="14"/>
      <c r="BM1645" s="14"/>
      <c r="BN1645" s="14"/>
      <c r="BO1645" s="14"/>
      <c r="BP1645" s="14"/>
      <c r="BQ1645" s="14"/>
      <c r="BR1645" s="14"/>
      <c r="BS1645" s="14"/>
      <c r="BT1645" s="14"/>
      <c r="BU1645" s="14"/>
      <c r="BV1645" s="14"/>
      <c r="BW1645" s="14"/>
      <c r="BX1645" s="14"/>
      <c r="BY1645" s="14"/>
      <c r="BZ1645" s="14"/>
      <c r="CA1645" s="14"/>
      <c r="CB1645" s="14"/>
      <c r="CC1645" s="14"/>
      <c r="CD1645" s="14"/>
      <c r="CE1645" s="14"/>
      <c r="CF1645" s="14"/>
      <c r="CG1645" s="14"/>
      <c r="CH1645" s="14"/>
      <c r="CI1645" s="14"/>
      <c r="CJ1645" s="14"/>
      <c r="CK1645" s="14"/>
      <c r="CL1645" s="14"/>
      <c r="CM1645" s="14"/>
      <c r="CN1645" s="14"/>
      <c r="CO1645" s="14"/>
      <c r="CP1645" s="14"/>
      <c r="CQ1645" s="14"/>
      <c r="CR1645" s="14"/>
      <c r="CS1645" s="14"/>
      <c r="CT1645" s="14"/>
      <c r="CU1645" s="14"/>
      <c r="CV1645" s="14"/>
      <c r="CW1645" s="14"/>
      <c r="CX1645" s="14"/>
      <c r="CY1645" s="14"/>
      <c r="CZ1645" s="14"/>
      <c r="DA1645" s="14"/>
      <c r="DB1645" s="14"/>
    </row>
    <row r="1646" spans="22:106" x14ac:dyDescent="0.2"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  <c r="BJ1646" s="14"/>
      <c r="BK1646" s="14"/>
      <c r="BL1646" s="14"/>
      <c r="BM1646" s="14"/>
      <c r="BN1646" s="14"/>
      <c r="BO1646" s="14"/>
      <c r="BP1646" s="14"/>
      <c r="BQ1646" s="14"/>
      <c r="BR1646" s="14"/>
      <c r="BS1646" s="14"/>
      <c r="BT1646" s="14"/>
      <c r="BU1646" s="14"/>
      <c r="BV1646" s="14"/>
      <c r="BW1646" s="14"/>
      <c r="BX1646" s="14"/>
      <c r="BY1646" s="14"/>
      <c r="BZ1646" s="14"/>
      <c r="CA1646" s="14"/>
      <c r="CB1646" s="14"/>
      <c r="CC1646" s="14"/>
      <c r="CD1646" s="14"/>
      <c r="CE1646" s="14"/>
      <c r="CF1646" s="14"/>
      <c r="CG1646" s="14"/>
      <c r="CH1646" s="14"/>
      <c r="CI1646" s="14"/>
      <c r="CJ1646" s="14"/>
      <c r="CK1646" s="14"/>
      <c r="CL1646" s="14"/>
      <c r="CM1646" s="14"/>
      <c r="CN1646" s="14"/>
      <c r="CO1646" s="14"/>
      <c r="CP1646" s="14"/>
      <c r="CQ1646" s="14"/>
      <c r="CR1646" s="14"/>
      <c r="CS1646" s="14"/>
      <c r="CT1646" s="14"/>
      <c r="CU1646" s="14"/>
      <c r="CV1646" s="14"/>
      <c r="CW1646" s="14"/>
      <c r="CX1646" s="14"/>
      <c r="CY1646" s="14"/>
      <c r="CZ1646" s="14"/>
      <c r="DA1646" s="14"/>
      <c r="DB1646" s="14"/>
    </row>
    <row r="1647" spans="22:106" x14ac:dyDescent="0.2"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  <c r="BJ1647" s="14"/>
      <c r="BK1647" s="14"/>
      <c r="BL1647" s="14"/>
      <c r="BM1647" s="14"/>
      <c r="BN1647" s="14"/>
      <c r="BO1647" s="14"/>
      <c r="BP1647" s="14"/>
      <c r="BQ1647" s="14"/>
      <c r="BR1647" s="14"/>
      <c r="BS1647" s="14"/>
      <c r="BT1647" s="14"/>
      <c r="BU1647" s="14"/>
      <c r="BV1647" s="14"/>
      <c r="BW1647" s="14"/>
      <c r="BX1647" s="14"/>
      <c r="BY1647" s="14"/>
      <c r="BZ1647" s="14"/>
      <c r="CA1647" s="14"/>
      <c r="CB1647" s="14"/>
      <c r="CC1647" s="14"/>
      <c r="CD1647" s="14"/>
      <c r="CE1647" s="14"/>
      <c r="CF1647" s="14"/>
      <c r="CG1647" s="14"/>
      <c r="CH1647" s="14"/>
      <c r="CI1647" s="14"/>
      <c r="CJ1647" s="14"/>
      <c r="CK1647" s="14"/>
      <c r="CL1647" s="14"/>
      <c r="CM1647" s="14"/>
      <c r="CN1647" s="14"/>
      <c r="CO1647" s="14"/>
      <c r="CP1647" s="14"/>
      <c r="CQ1647" s="14"/>
      <c r="CR1647" s="14"/>
      <c r="CS1647" s="14"/>
      <c r="CT1647" s="14"/>
      <c r="CU1647" s="14"/>
      <c r="CV1647" s="14"/>
      <c r="CW1647" s="14"/>
      <c r="CX1647" s="14"/>
      <c r="CY1647" s="14"/>
      <c r="CZ1647" s="14"/>
      <c r="DA1647" s="14"/>
      <c r="DB1647" s="14"/>
    </row>
    <row r="1648" spans="22:106" x14ac:dyDescent="0.2"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  <c r="BJ1648" s="14"/>
      <c r="BK1648" s="14"/>
      <c r="BL1648" s="14"/>
      <c r="BM1648" s="14"/>
      <c r="BN1648" s="14"/>
      <c r="BO1648" s="14"/>
      <c r="BP1648" s="14"/>
      <c r="BQ1648" s="14"/>
      <c r="BR1648" s="14"/>
      <c r="BS1648" s="14"/>
      <c r="BT1648" s="14"/>
      <c r="BU1648" s="14"/>
      <c r="BV1648" s="14"/>
      <c r="BW1648" s="14"/>
      <c r="BX1648" s="14"/>
      <c r="BY1648" s="14"/>
      <c r="BZ1648" s="14"/>
      <c r="CA1648" s="14"/>
      <c r="CB1648" s="14"/>
      <c r="CC1648" s="14"/>
      <c r="CD1648" s="14"/>
      <c r="CE1648" s="14"/>
      <c r="CF1648" s="14"/>
      <c r="CG1648" s="14"/>
      <c r="CH1648" s="14"/>
      <c r="CI1648" s="14"/>
      <c r="CJ1648" s="14"/>
      <c r="CK1648" s="14"/>
      <c r="CL1648" s="14"/>
      <c r="CM1648" s="14"/>
      <c r="CN1648" s="14"/>
      <c r="CO1648" s="14"/>
      <c r="CP1648" s="14"/>
      <c r="CQ1648" s="14"/>
      <c r="CR1648" s="14"/>
      <c r="CS1648" s="14"/>
      <c r="CT1648" s="14"/>
      <c r="CU1648" s="14"/>
      <c r="CV1648" s="14"/>
      <c r="CW1648" s="14"/>
      <c r="CX1648" s="14"/>
      <c r="CY1648" s="14"/>
      <c r="CZ1648" s="14"/>
      <c r="DA1648" s="14"/>
      <c r="DB1648" s="14"/>
    </row>
    <row r="1649" spans="22:106" x14ac:dyDescent="0.2"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  <c r="BJ1649" s="14"/>
      <c r="BK1649" s="14"/>
      <c r="BL1649" s="14"/>
      <c r="BM1649" s="14"/>
      <c r="BN1649" s="14"/>
      <c r="BO1649" s="14"/>
      <c r="BP1649" s="14"/>
      <c r="BQ1649" s="14"/>
      <c r="BR1649" s="14"/>
      <c r="BS1649" s="14"/>
      <c r="BT1649" s="14"/>
      <c r="BU1649" s="14"/>
      <c r="BV1649" s="14"/>
      <c r="BW1649" s="14"/>
      <c r="BX1649" s="14"/>
      <c r="BY1649" s="14"/>
      <c r="BZ1649" s="14"/>
      <c r="CA1649" s="14"/>
      <c r="CB1649" s="14"/>
      <c r="CC1649" s="14"/>
      <c r="CD1649" s="14"/>
      <c r="CE1649" s="14"/>
      <c r="CF1649" s="14"/>
      <c r="CG1649" s="14"/>
      <c r="CH1649" s="14"/>
      <c r="CI1649" s="14"/>
      <c r="CJ1649" s="14"/>
      <c r="CK1649" s="14"/>
      <c r="CL1649" s="14"/>
      <c r="CM1649" s="14"/>
      <c r="CN1649" s="14"/>
      <c r="CO1649" s="14"/>
      <c r="CP1649" s="14"/>
      <c r="CQ1649" s="14"/>
      <c r="CR1649" s="14"/>
      <c r="CS1649" s="14"/>
      <c r="CT1649" s="14"/>
      <c r="CU1649" s="14"/>
      <c r="CV1649" s="14"/>
      <c r="CW1649" s="14"/>
      <c r="CX1649" s="14"/>
      <c r="CY1649" s="14"/>
      <c r="CZ1649" s="14"/>
      <c r="DA1649" s="14"/>
      <c r="DB1649" s="14"/>
    </row>
    <row r="1650" spans="22:106" x14ac:dyDescent="0.2"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  <c r="BJ1650" s="14"/>
      <c r="BK1650" s="14"/>
      <c r="BL1650" s="14"/>
      <c r="BM1650" s="14"/>
      <c r="BN1650" s="14"/>
      <c r="BO1650" s="14"/>
      <c r="BP1650" s="14"/>
      <c r="BQ1650" s="14"/>
      <c r="BR1650" s="14"/>
      <c r="BS1650" s="14"/>
      <c r="BT1650" s="14"/>
      <c r="BU1650" s="14"/>
      <c r="BV1650" s="14"/>
      <c r="BW1650" s="14"/>
      <c r="BX1650" s="14"/>
      <c r="BY1650" s="14"/>
      <c r="BZ1650" s="14"/>
      <c r="CA1650" s="14"/>
      <c r="CB1650" s="14"/>
      <c r="CC1650" s="14"/>
      <c r="CD1650" s="14"/>
      <c r="CE1650" s="14"/>
      <c r="CF1650" s="14"/>
      <c r="CG1650" s="14"/>
      <c r="CH1650" s="14"/>
      <c r="CI1650" s="14"/>
      <c r="CJ1650" s="14"/>
      <c r="CK1650" s="14"/>
      <c r="CL1650" s="14"/>
      <c r="CM1650" s="14"/>
      <c r="CN1650" s="14"/>
      <c r="CO1650" s="14"/>
      <c r="CP1650" s="14"/>
      <c r="CQ1650" s="14"/>
      <c r="CR1650" s="14"/>
      <c r="CS1650" s="14"/>
      <c r="CT1650" s="14"/>
      <c r="CU1650" s="14"/>
      <c r="CV1650" s="14"/>
      <c r="CW1650" s="14"/>
      <c r="CX1650" s="14"/>
      <c r="CY1650" s="14"/>
      <c r="CZ1650" s="14"/>
      <c r="DA1650" s="14"/>
      <c r="DB1650" s="14"/>
    </row>
    <row r="1651" spans="22:106" x14ac:dyDescent="0.2"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  <c r="BJ1651" s="14"/>
      <c r="BK1651" s="14"/>
      <c r="BL1651" s="14"/>
      <c r="BM1651" s="14"/>
      <c r="BN1651" s="14"/>
      <c r="BO1651" s="14"/>
      <c r="BP1651" s="14"/>
      <c r="BQ1651" s="14"/>
      <c r="BR1651" s="14"/>
      <c r="BS1651" s="14"/>
      <c r="BT1651" s="14"/>
      <c r="BU1651" s="14"/>
      <c r="BV1651" s="14"/>
      <c r="BW1651" s="14"/>
      <c r="BX1651" s="14"/>
      <c r="BY1651" s="14"/>
      <c r="BZ1651" s="14"/>
      <c r="CA1651" s="14"/>
      <c r="CB1651" s="14"/>
      <c r="CC1651" s="14"/>
      <c r="CD1651" s="14"/>
      <c r="CE1651" s="14"/>
      <c r="CF1651" s="14"/>
      <c r="CG1651" s="14"/>
      <c r="CH1651" s="14"/>
      <c r="CI1651" s="14"/>
      <c r="CJ1651" s="14"/>
      <c r="CK1651" s="14"/>
      <c r="CL1651" s="14"/>
      <c r="CM1651" s="14"/>
      <c r="CN1651" s="14"/>
      <c r="CO1651" s="14"/>
      <c r="CP1651" s="14"/>
      <c r="CQ1651" s="14"/>
      <c r="CR1651" s="14"/>
      <c r="CS1651" s="14"/>
      <c r="CT1651" s="14"/>
      <c r="CU1651" s="14"/>
      <c r="CV1651" s="14"/>
      <c r="CW1651" s="14"/>
      <c r="CX1651" s="14"/>
      <c r="CY1651" s="14"/>
      <c r="CZ1651" s="14"/>
      <c r="DA1651" s="14"/>
      <c r="DB1651" s="14"/>
    </row>
    <row r="1652" spans="22:106" x14ac:dyDescent="0.2"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  <c r="BJ1652" s="14"/>
      <c r="BK1652" s="14"/>
      <c r="BL1652" s="14"/>
      <c r="BM1652" s="14"/>
      <c r="BN1652" s="14"/>
      <c r="BO1652" s="14"/>
      <c r="BP1652" s="14"/>
      <c r="BQ1652" s="14"/>
      <c r="BR1652" s="14"/>
      <c r="BS1652" s="14"/>
      <c r="BT1652" s="14"/>
      <c r="BU1652" s="14"/>
      <c r="BV1652" s="14"/>
      <c r="BW1652" s="14"/>
      <c r="BX1652" s="14"/>
      <c r="BY1652" s="14"/>
      <c r="BZ1652" s="14"/>
      <c r="CA1652" s="14"/>
      <c r="CB1652" s="14"/>
      <c r="CC1652" s="14"/>
      <c r="CD1652" s="14"/>
      <c r="CE1652" s="14"/>
      <c r="CF1652" s="14"/>
      <c r="CG1652" s="14"/>
      <c r="CH1652" s="14"/>
      <c r="CI1652" s="14"/>
      <c r="CJ1652" s="14"/>
      <c r="CK1652" s="14"/>
      <c r="CL1652" s="14"/>
      <c r="CM1652" s="14"/>
      <c r="CN1652" s="14"/>
      <c r="CO1652" s="14"/>
      <c r="CP1652" s="14"/>
      <c r="CQ1652" s="14"/>
      <c r="CR1652" s="14"/>
      <c r="CS1652" s="14"/>
      <c r="CT1652" s="14"/>
      <c r="CU1652" s="14"/>
      <c r="CV1652" s="14"/>
      <c r="CW1652" s="14"/>
      <c r="CX1652" s="14"/>
      <c r="CY1652" s="14"/>
      <c r="CZ1652" s="14"/>
      <c r="DA1652" s="14"/>
      <c r="DB1652" s="14"/>
    </row>
    <row r="1653" spans="22:106" x14ac:dyDescent="0.2"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  <c r="BJ1653" s="14"/>
      <c r="BK1653" s="14"/>
      <c r="BL1653" s="14"/>
      <c r="BM1653" s="14"/>
      <c r="BN1653" s="14"/>
      <c r="BO1653" s="14"/>
      <c r="BP1653" s="14"/>
      <c r="BQ1653" s="14"/>
      <c r="BR1653" s="14"/>
      <c r="BS1653" s="14"/>
      <c r="BT1653" s="14"/>
      <c r="BU1653" s="14"/>
      <c r="BV1653" s="14"/>
      <c r="BW1653" s="14"/>
      <c r="BX1653" s="14"/>
      <c r="BY1653" s="14"/>
      <c r="BZ1653" s="14"/>
      <c r="CA1653" s="14"/>
      <c r="CB1653" s="14"/>
      <c r="CC1653" s="14"/>
      <c r="CD1653" s="14"/>
      <c r="CE1653" s="14"/>
      <c r="CF1653" s="14"/>
      <c r="CG1653" s="14"/>
      <c r="CH1653" s="14"/>
      <c r="CI1653" s="14"/>
      <c r="CJ1653" s="14"/>
      <c r="CK1653" s="14"/>
      <c r="CL1653" s="14"/>
      <c r="CM1653" s="14"/>
      <c r="CN1653" s="14"/>
      <c r="CO1653" s="14"/>
      <c r="CP1653" s="14"/>
      <c r="CQ1653" s="14"/>
      <c r="CR1653" s="14"/>
      <c r="CS1653" s="14"/>
      <c r="CT1653" s="14"/>
      <c r="CU1653" s="14"/>
      <c r="CV1653" s="14"/>
      <c r="CW1653" s="14"/>
      <c r="CX1653" s="14"/>
      <c r="CY1653" s="14"/>
      <c r="CZ1653" s="14"/>
      <c r="DA1653" s="14"/>
      <c r="DB1653" s="14"/>
    </row>
    <row r="1654" spans="22:106" x14ac:dyDescent="0.2"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  <c r="BJ1654" s="14"/>
      <c r="BK1654" s="14"/>
      <c r="BL1654" s="14"/>
      <c r="BM1654" s="14"/>
      <c r="BN1654" s="14"/>
      <c r="BO1654" s="14"/>
      <c r="BP1654" s="14"/>
      <c r="BQ1654" s="14"/>
      <c r="BR1654" s="14"/>
      <c r="BS1654" s="14"/>
      <c r="BT1654" s="14"/>
      <c r="BU1654" s="14"/>
      <c r="BV1654" s="14"/>
      <c r="BW1654" s="14"/>
      <c r="BX1654" s="14"/>
      <c r="BY1654" s="14"/>
      <c r="BZ1654" s="14"/>
      <c r="CA1654" s="14"/>
      <c r="CB1654" s="14"/>
      <c r="CC1654" s="14"/>
      <c r="CD1654" s="14"/>
      <c r="CE1654" s="14"/>
      <c r="CF1654" s="14"/>
      <c r="CG1654" s="14"/>
      <c r="CH1654" s="14"/>
      <c r="CI1654" s="14"/>
      <c r="CJ1654" s="14"/>
      <c r="CK1654" s="14"/>
      <c r="CL1654" s="14"/>
      <c r="CM1654" s="14"/>
      <c r="CN1654" s="14"/>
      <c r="CO1654" s="14"/>
      <c r="CP1654" s="14"/>
      <c r="CQ1654" s="14"/>
      <c r="CR1654" s="14"/>
      <c r="CS1654" s="14"/>
      <c r="CT1654" s="14"/>
      <c r="CU1654" s="14"/>
      <c r="CV1654" s="14"/>
      <c r="CW1654" s="14"/>
      <c r="CX1654" s="14"/>
      <c r="CY1654" s="14"/>
      <c r="CZ1654" s="14"/>
      <c r="DA1654" s="14"/>
      <c r="DB1654" s="14"/>
    </row>
    <row r="1655" spans="22:106" x14ac:dyDescent="0.2"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  <c r="BJ1655" s="14"/>
      <c r="BK1655" s="14"/>
      <c r="BL1655" s="14"/>
      <c r="BM1655" s="14"/>
      <c r="BN1655" s="14"/>
      <c r="BO1655" s="14"/>
      <c r="BP1655" s="14"/>
      <c r="BQ1655" s="14"/>
      <c r="BR1655" s="14"/>
      <c r="BS1655" s="14"/>
      <c r="BT1655" s="14"/>
      <c r="BU1655" s="14"/>
      <c r="BV1655" s="14"/>
      <c r="BW1655" s="14"/>
      <c r="BX1655" s="14"/>
      <c r="BY1655" s="14"/>
      <c r="BZ1655" s="14"/>
      <c r="CA1655" s="14"/>
      <c r="CB1655" s="14"/>
      <c r="CC1655" s="14"/>
      <c r="CD1655" s="14"/>
      <c r="CE1655" s="14"/>
      <c r="CF1655" s="14"/>
      <c r="CG1655" s="14"/>
      <c r="CH1655" s="14"/>
      <c r="CI1655" s="14"/>
      <c r="CJ1655" s="14"/>
      <c r="CK1655" s="14"/>
      <c r="CL1655" s="14"/>
      <c r="CM1655" s="14"/>
      <c r="CN1655" s="14"/>
      <c r="CO1655" s="14"/>
      <c r="CP1655" s="14"/>
      <c r="CQ1655" s="14"/>
      <c r="CR1655" s="14"/>
      <c r="CS1655" s="14"/>
      <c r="CT1655" s="14"/>
      <c r="CU1655" s="14"/>
      <c r="CV1655" s="14"/>
      <c r="CW1655" s="14"/>
      <c r="CX1655" s="14"/>
      <c r="CY1655" s="14"/>
      <c r="CZ1655" s="14"/>
      <c r="DA1655" s="14"/>
      <c r="DB1655" s="14"/>
    </row>
    <row r="1656" spans="22:106" x14ac:dyDescent="0.2"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  <c r="CH1656" s="14"/>
      <c r="CI1656" s="14"/>
      <c r="CJ1656" s="14"/>
      <c r="CK1656" s="14"/>
      <c r="CL1656" s="14"/>
      <c r="CM1656" s="14"/>
      <c r="CN1656" s="14"/>
      <c r="CO1656" s="14"/>
      <c r="CP1656" s="14"/>
      <c r="CQ1656" s="14"/>
      <c r="CR1656" s="14"/>
      <c r="CS1656" s="14"/>
      <c r="CT1656" s="14"/>
      <c r="CU1656" s="14"/>
      <c r="CV1656" s="14"/>
      <c r="CW1656" s="14"/>
      <c r="CX1656" s="14"/>
      <c r="CY1656" s="14"/>
      <c r="CZ1656" s="14"/>
      <c r="DA1656" s="14"/>
      <c r="DB1656" s="14"/>
    </row>
    <row r="1657" spans="22:106" x14ac:dyDescent="0.2"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  <c r="BJ1657" s="14"/>
      <c r="BK1657" s="14"/>
      <c r="BL1657" s="14"/>
      <c r="BM1657" s="14"/>
      <c r="BN1657" s="14"/>
      <c r="BO1657" s="14"/>
      <c r="BP1657" s="14"/>
      <c r="BQ1657" s="14"/>
      <c r="BR1657" s="14"/>
      <c r="BS1657" s="14"/>
      <c r="BT1657" s="14"/>
      <c r="BU1657" s="14"/>
      <c r="BV1657" s="14"/>
      <c r="BW1657" s="14"/>
      <c r="BX1657" s="14"/>
      <c r="BY1657" s="14"/>
      <c r="BZ1657" s="14"/>
      <c r="CA1657" s="14"/>
      <c r="CB1657" s="14"/>
      <c r="CC1657" s="14"/>
      <c r="CD1657" s="14"/>
      <c r="CE1657" s="14"/>
      <c r="CF1657" s="14"/>
      <c r="CG1657" s="14"/>
      <c r="CH1657" s="14"/>
      <c r="CI1657" s="14"/>
      <c r="CJ1657" s="14"/>
      <c r="CK1657" s="14"/>
      <c r="CL1657" s="14"/>
      <c r="CM1657" s="14"/>
      <c r="CN1657" s="14"/>
      <c r="CO1657" s="14"/>
      <c r="CP1657" s="14"/>
      <c r="CQ1657" s="14"/>
      <c r="CR1657" s="14"/>
      <c r="CS1657" s="14"/>
      <c r="CT1657" s="14"/>
      <c r="CU1657" s="14"/>
      <c r="CV1657" s="14"/>
      <c r="CW1657" s="14"/>
      <c r="CX1657" s="14"/>
      <c r="CY1657" s="14"/>
      <c r="CZ1657" s="14"/>
      <c r="DA1657" s="14"/>
      <c r="DB1657" s="14"/>
    </row>
    <row r="1658" spans="22:106" x14ac:dyDescent="0.2"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  <c r="BJ1658" s="14"/>
      <c r="BK1658" s="14"/>
      <c r="BL1658" s="14"/>
      <c r="BM1658" s="14"/>
      <c r="BN1658" s="14"/>
      <c r="BO1658" s="14"/>
      <c r="BP1658" s="14"/>
      <c r="BQ1658" s="14"/>
      <c r="BR1658" s="14"/>
      <c r="BS1658" s="14"/>
      <c r="BT1658" s="14"/>
      <c r="BU1658" s="14"/>
      <c r="BV1658" s="14"/>
      <c r="BW1658" s="14"/>
      <c r="BX1658" s="14"/>
      <c r="BY1658" s="14"/>
      <c r="BZ1658" s="14"/>
      <c r="CA1658" s="14"/>
      <c r="CB1658" s="14"/>
      <c r="CC1658" s="14"/>
      <c r="CD1658" s="14"/>
      <c r="CE1658" s="14"/>
      <c r="CF1658" s="14"/>
      <c r="CG1658" s="14"/>
      <c r="CH1658" s="14"/>
      <c r="CI1658" s="14"/>
      <c r="CJ1658" s="14"/>
      <c r="CK1658" s="14"/>
      <c r="CL1658" s="14"/>
      <c r="CM1658" s="14"/>
      <c r="CN1658" s="14"/>
      <c r="CO1658" s="14"/>
      <c r="CP1658" s="14"/>
      <c r="CQ1658" s="14"/>
      <c r="CR1658" s="14"/>
      <c r="CS1658" s="14"/>
      <c r="CT1658" s="14"/>
      <c r="CU1658" s="14"/>
      <c r="CV1658" s="14"/>
      <c r="CW1658" s="14"/>
      <c r="CX1658" s="14"/>
      <c r="CY1658" s="14"/>
      <c r="CZ1658" s="14"/>
      <c r="DA1658" s="14"/>
      <c r="DB1658" s="14"/>
    </row>
    <row r="1659" spans="22:106" x14ac:dyDescent="0.2"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  <c r="BJ1659" s="14"/>
      <c r="BK1659" s="14"/>
      <c r="BL1659" s="14"/>
      <c r="BM1659" s="14"/>
      <c r="BN1659" s="14"/>
      <c r="BO1659" s="14"/>
      <c r="BP1659" s="14"/>
      <c r="BQ1659" s="14"/>
      <c r="BR1659" s="14"/>
      <c r="BS1659" s="14"/>
      <c r="BT1659" s="14"/>
      <c r="BU1659" s="14"/>
      <c r="BV1659" s="14"/>
      <c r="BW1659" s="14"/>
      <c r="BX1659" s="14"/>
      <c r="BY1659" s="14"/>
      <c r="BZ1659" s="14"/>
      <c r="CA1659" s="14"/>
      <c r="CB1659" s="14"/>
      <c r="CC1659" s="14"/>
      <c r="CD1659" s="14"/>
      <c r="CE1659" s="14"/>
      <c r="CF1659" s="14"/>
      <c r="CG1659" s="14"/>
      <c r="CH1659" s="14"/>
      <c r="CI1659" s="14"/>
      <c r="CJ1659" s="14"/>
      <c r="CK1659" s="14"/>
      <c r="CL1659" s="14"/>
      <c r="CM1659" s="14"/>
      <c r="CN1659" s="14"/>
      <c r="CO1659" s="14"/>
      <c r="CP1659" s="14"/>
      <c r="CQ1659" s="14"/>
      <c r="CR1659" s="14"/>
      <c r="CS1659" s="14"/>
      <c r="CT1659" s="14"/>
      <c r="CU1659" s="14"/>
      <c r="CV1659" s="14"/>
      <c r="CW1659" s="14"/>
      <c r="CX1659" s="14"/>
      <c r="CY1659" s="14"/>
      <c r="CZ1659" s="14"/>
      <c r="DA1659" s="14"/>
      <c r="DB1659" s="14"/>
    </row>
    <row r="1660" spans="22:106" x14ac:dyDescent="0.2"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  <c r="CH1660" s="14"/>
      <c r="CI1660" s="14"/>
      <c r="CJ1660" s="14"/>
      <c r="CK1660" s="14"/>
      <c r="CL1660" s="14"/>
      <c r="CM1660" s="14"/>
      <c r="CN1660" s="14"/>
      <c r="CO1660" s="14"/>
      <c r="CP1660" s="14"/>
      <c r="CQ1660" s="14"/>
      <c r="CR1660" s="14"/>
      <c r="CS1660" s="14"/>
      <c r="CT1660" s="14"/>
      <c r="CU1660" s="14"/>
      <c r="CV1660" s="14"/>
      <c r="CW1660" s="14"/>
      <c r="CX1660" s="14"/>
      <c r="CY1660" s="14"/>
      <c r="CZ1660" s="14"/>
      <c r="DA1660" s="14"/>
      <c r="DB1660" s="14"/>
    </row>
    <row r="1661" spans="22:106" x14ac:dyDescent="0.2"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  <c r="BJ1661" s="14"/>
      <c r="BK1661" s="14"/>
      <c r="BL1661" s="14"/>
      <c r="BM1661" s="14"/>
      <c r="BN1661" s="14"/>
      <c r="BO1661" s="14"/>
      <c r="BP1661" s="14"/>
      <c r="BQ1661" s="14"/>
      <c r="BR1661" s="14"/>
      <c r="BS1661" s="14"/>
      <c r="BT1661" s="14"/>
      <c r="BU1661" s="14"/>
      <c r="BV1661" s="14"/>
      <c r="BW1661" s="14"/>
      <c r="BX1661" s="14"/>
      <c r="BY1661" s="14"/>
      <c r="BZ1661" s="14"/>
      <c r="CA1661" s="14"/>
      <c r="CB1661" s="14"/>
      <c r="CC1661" s="14"/>
      <c r="CD1661" s="14"/>
      <c r="CE1661" s="14"/>
      <c r="CF1661" s="14"/>
      <c r="CG1661" s="14"/>
      <c r="CH1661" s="14"/>
      <c r="CI1661" s="14"/>
      <c r="CJ1661" s="14"/>
      <c r="CK1661" s="14"/>
      <c r="CL1661" s="14"/>
      <c r="CM1661" s="14"/>
      <c r="CN1661" s="14"/>
      <c r="CO1661" s="14"/>
      <c r="CP1661" s="14"/>
      <c r="CQ1661" s="14"/>
      <c r="CR1661" s="14"/>
      <c r="CS1661" s="14"/>
      <c r="CT1661" s="14"/>
      <c r="CU1661" s="14"/>
      <c r="CV1661" s="14"/>
      <c r="CW1661" s="14"/>
      <c r="CX1661" s="14"/>
      <c r="CY1661" s="14"/>
      <c r="CZ1661" s="14"/>
      <c r="DA1661" s="14"/>
      <c r="DB1661" s="14"/>
    </row>
    <row r="1662" spans="22:106" x14ac:dyDescent="0.2"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  <c r="BJ1662" s="14"/>
      <c r="BK1662" s="14"/>
      <c r="BL1662" s="14"/>
      <c r="BM1662" s="14"/>
      <c r="BN1662" s="14"/>
      <c r="BO1662" s="14"/>
      <c r="BP1662" s="14"/>
      <c r="BQ1662" s="14"/>
      <c r="BR1662" s="14"/>
      <c r="BS1662" s="14"/>
      <c r="BT1662" s="14"/>
      <c r="BU1662" s="14"/>
      <c r="BV1662" s="14"/>
      <c r="BW1662" s="14"/>
      <c r="BX1662" s="14"/>
      <c r="BY1662" s="14"/>
      <c r="BZ1662" s="14"/>
      <c r="CA1662" s="14"/>
      <c r="CB1662" s="14"/>
      <c r="CC1662" s="14"/>
      <c r="CD1662" s="14"/>
      <c r="CE1662" s="14"/>
      <c r="CF1662" s="14"/>
      <c r="CG1662" s="14"/>
      <c r="CH1662" s="14"/>
      <c r="CI1662" s="14"/>
      <c r="CJ1662" s="14"/>
      <c r="CK1662" s="14"/>
      <c r="CL1662" s="14"/>
      <c r="CM1662" s="14"/>
      <c r="CN1662" s="14"/>
      <c r="CO1662" s="14"/>
      <c r="CP1662" s="14"/>
      <c r="CQ1662" s="14"/>
      <c r="CR1662" s="14"/>
      <c r="CS1662" s="14"/>
      <c r="CT1662" s="14"/>
      <c r="CU1662" s="14"/>
      <c r="CV1662" s="14"/>
      <c r="CW1662" s="14"/>
      <c r="CX1662" s="14"/>
      <c r="CY1662" s="14"/>
      <c r="CZ1662" s="14"/>
      <c r="DA1662" s="14"/>
      <c r="DB1662" s="14"/>
    </row>
    <row r="1663" spans="22:106" x14ac:dyDescent="0.2"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14"/>
      <c r="BR1663" s="14"/>
      <c r="BS1663" s="14"/>
      <c r="BT1663" s="14"/>
      <c r="BU1663" s="14"/>
      <c r="BV1663" s="14"/>
      <c r="BW1663" s="14"/>
      <c r="BX1663" s="14"/>
      <c r="BY1663" s="14"/>
      <c r="BZ1663" s="14"/>
      <c r="CA1663" s="14"/>
      <c r="CB1663" s="14"/>
      <c r="CC1663" s="14"/>
      <c r="CD1663" s="14"/>
      <c r="CE1663" s="14"/>
      <c r="CF1663" s="14"/>
      <c r="CG1663" s="14"/>
      <c r="CH1663" s="14"/>
      <c r="CI1663" s="14"/>
      <c r="CJ1663" s="14"/>
      <c r="CK1663" s="14"/>
      <c r="CL1663" s="14"/>
      <c r="CM1663" s="14"/>
      <c r="CN1663" s="14"/>
      <c r="CO1663" s="14"/>
      <c r="CP1663" s="14"/>
      <c r="CQ1663" s="14"/>
      <c r="CR1663" s="14"/>
      <c r="CS1663" s="14"/>
      <c r="CT1663" s="14"/>
      <c r="CU1663" s="14"/>
      <c r="CV1663" s="14"/>
      <c r="CW1663" s="14"/>
      <c r="CX1663" s="14"/>
      <c r="CY1663" s="14"/>
      <c r="CZ1663" s="14"/>
      <c r="DA1663" s="14"/>
      <c r="DB1663" s="14"/>
    </row>
    <row r="1664" spans="22:106" x14ac:dyDescent="0.2"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  <c r="BJ1664" s="14"/>
      <c r="BK1664" s="14"/>
      <c r="BL1664" s="14"/>
      <c r="BM1664" s="14"/>
      <c r="BN1664" s="14"/>
      <c r="BO1664" s="14"/>
      <c r="BP1664" s="14"/>
      <c r="BQ1664" s="14"/>
      <c r="BR1664" s="14"/>
      <c r="BS1664" s="14"/>
      <c r="BT1664" s="14"/>
      <c r="BU1664" s="14"/>
      <c r="BV1664" s="14"/>
      <c r="BW1664" s="14"/>
      <c r="BX1664" s="14"/>
      <c r="BY1664" s="14"/>
      <c r="BZ1664" s="14"/>
      <c r="CA1664" s="14"/>
      <c r="CB1664" s="14"/>
      <c r="CC1664" s="14"/>
      <c r="CD1664" s="14"/>
      <c r="CE1664" s="14"/>
      <c r="CF1664" s="14"/>
      <c r="CG1664" s="14"/>
      <c r="CH1664" s="14"/>
      <c r="CI1664" s="14"/>
      <c r="CJ1664" s="14"/>
      <c r="CK1664" s="14"/>
      <c r="CL1664" s="14"/>
      <c r="CM1664" s="14"/>
      <c r="CN1664" s="14"/>
      <c r="CO1664" s="14"/>
      <c r="CP1664" s="14"/>
      <c r="CQ1664" s="14"/>
      <c r="CR1664" s="14"/>
      <c r="CS1664" s="14"/>
      <c r="CT1664" s="14"/>
      <c r="CU1664" s="14"/>
      <c r="CV1664" s="14"/>
      <c r="CW1664" s="14"/>
      <c r="CX1664" s="14"/>
      <c r="CY1664" s="14"/>
      <c r="CZ1664" s="14"/>
      <c r="DA1664" s="14"/>
      <c r="DB1664" s="14"/>
    </row>
    <row r="1665" spans="22:106" x14ac:dyDescent="0.2"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  <c r="BJ1665" s="14"/>
      <c r="BK1665" s="14"/>
      <c r="BL1665" s="14"/>
      <c r="BM1665" s="14"/>
      <c r="BN1665" s="14"/>
      <c r="BO1665" s="14"/>
      <c r="BP1665" s="14"/>
      <c r="BQ1665" s="14"/>
      <c r="BR1665" s="14"/>
      <c r="BS1665" s="14"/>
      <c r="BT1665" s="14"/>
      <c r="BU1665" s="14"/>
      <c r="BV1665" s="14"/>
      <c r="BW1665" s="14"/>
      <c r="BX1665" s="14"/>
      <c r="BY1665" s="14"/>
      <c r="BZ1665" s="14"/>
      <c r="CA1665" s="14"/>
      <c r="CB1665" s="14"/>
      <c r="CC1665" s="14"/>
      <c r="CD1665" s="14"/>
      <c r="CE1665" s="14"/>
      <c r="CF1665" s="14"/>
      <c r="CG1665" s="14"/>
      <c r="CH1665" s="14"/>
      <c r="CI1665" s="14"/>
      <c r="CJ1665" s="14"/>
      <c r="CK1665" s="14"/>
      <c r="CL1665" s="14"/>
      <c r="CM1665" s="14"/>
      <c r="CN1665" s="14"/>
      <c r="CO1665" s="14"/>
      <c r="CP1665" s="14"/>
      <c r="CQ1665" s="14"/>
      <c r="CR1665" s="14"/>
      <c r="CS1665" s="14"/>
      <c r="CT1665" s="14"/>
      <c r="CU1665" s="14"/>
      <c r="CV1665" s="14"/>
      <c r="CW1665" s="14"/>
      <c r="CX1665" s="14"/>
      <c r="CY1665" s="14"/>
      <c r="CZ1665" s="14"/>
      <c r="DA1665" s="14"/>
      <c r="DB1665" s="14"/>
    </row>
    <row r="1666" spans="22:106" x14ac:dyDescent="0.2"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  <c r="BJ1666" s="14"/>
      <c r="BK1666" s="14"/>
      <c r="BL1666" s="14"/>
      <c r="BM1666" s="14"/>
      <c r="BN1666" s="14"/>
      <c r="BO1666" s="14"/>
      <c r="BP1666" s="14"/>
      <c r="BQ1666" s="14"/>
      <c r="BR1666" s="14"/>
      <c r="BS1666" s="14"/>
      <c r="BT1666" s="14"/>
      <c r="BU1666" s="14"/>
      <c r="BV1666" s="14"/>
      <c r="BW1666" s="14"/>
      <c r="BX1666" s="14"/>
      <c r="BY1666" s="14"/>
      <c r="BZ1666" s="14"/>
      <c r="CA1666" s="14"/>
      <c r="CB1666" s="14"/>
      <c r="CC1666" s="14"/>
      <c r="CD1666" s="14"/>
      <c r="CE1666" s="14"/>
      <c r="CF1666" s="14"/>
      <c r="CG1666" s="14"/>
      <c r="CH1666" s="14"/>
      <c r="CI1666" s="14"/>
      <c r="CJ1666" s="14"/>
      <c r="CK1666" s="14"/>
      <c r="CL1666" s="14"/>
      <c r="CM1666" s="14"/>
      <c r="CN1666" s="14"/>
      <c r="CO1666" s="14"/>
      <c r="CP1666" s="14"/>
      <c r="CQ1666" s="14"/>
      <c r="CR1666" s="14"/>
      <c r="CS1666" s="14"/>
      <c r="CT1666" s="14"/>
      <c r="CU1666" s="14"/>
      <c r="CV1666" s="14"/>
      <c r="CW1666" s="14"/>
      <c r="CX1666" s="14"/>
      <c r="CY1666" s="14"/>
      <c r="CZ1666" s="14"/>
      <c r="DA1666" s="14"/>
      <c r="DB1666" s="14"/>
    </row>
    <row r="1667" spans="22:106" x14ac:dyDescent="0.2"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  <c r="BJ1667" s="14"/>
      <c r="BK1667" s="14"/>
      <c r="BL1667" s="14"/>
      <c r="BM1667" s="14"/>
      <c r="BN1667" s="14"/>
      <c r="BO1667" s="14"/>
      <c r="BP1667" s="14"/>
      <c r="BQ1667" s="14"/>
      <c r="BR1667" s="14"/>
      <c r="BS1667" s="14"/>
      <c r="BT1667" s="14"/>
      <c r="BU1667" s="14"/>
      <c r="BV1667" s="14"/>
      <c r="BW1667" s="14"/>
      <c r="BX1667" s="14"/>
      <c r="BY1667" s="14"/>
      <c r="BZ1667" s="14"/>
      <c r="CA1667" s="14"/>
      <c r="CB1667" s="14"/>
      <c r="CC1667" s="14"/>
      <c r="CD1667" s="14"/>
      <c r="CE1667" s="14"/>
      <c r="CF1667" s="14"/>
      <c r="CG1667" s="14"/>
      <c r="CH1667" s="14"/>
      <c r="CI1667" s="14"/>
      <c r="CJ1667" s="14"/>
      <c r="CK1667" s="14"/>
      <c r="CL1667" s="14"/>
      <c r="CM1667" s="14"/>
      <c r="CN1667" s="14"/>
      <c r="CO1667" s="14"/>
      <c r="CP1667" s="14"/>
      <c r="CQ1667" s="14"/>
      <c r="CR1667" s="14"/>
      <c r="CS1667" s="14"/>
      <c r="CT1667" s="14"/>
      <c r="CU1667" s="14"/>
      <c r="CV1667" s="14"/>
      <c r="CW1667" s="14"/>
      <c r="CX1667" s="14"/>
      <c r="CY1667" s="14"/>
      <c r="CZ1667" s="14"/>
      <c r="DA1667" s="14"/>
      <c r="DB1667" s="14"/>
    </row>
    <row r="1668" spans="22:106" x14ac:dyDescent="0.2"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  <c r="BJ1668" s="14"/>
      <c r="BK1668" s="14"/>
      <c r="BL1668" s="14"/>
      <c r="BM1668" s="14"/>
      <c r="BN1668" s="14"/>
      <c r="BO1668" s="14"/>
      <c r="BP1668" s="14"/>
      <c r="BQ1668" s="14"/>
      <c r="BR1668" s="14"/>
      <c r="BS1668" s="14"/>
      <c r="BT1668" s="14"/>
      <c r="BU1668" s="14"/>
      <c r="BV1668" s="14"/>
      <c r="BW1668" s="14"/>
      <c r="BX1668" s="14"/>
      <c r="BY1668" s="14"/>
      <c r="BZ1668" s="14"/>
      <c r="CA1668" s="14"/>
      <c r="CB1668" s="14"/>
      <c r="CC1668" s="14"/>
      <c r="CD1668" s="14"/>
      <c r="CE1668" s="14"/>
      <c r="CF1668" s="14"/>
      <c r="CG1668" s="14"/>
      <c r="CH1668" s="14"/>
      <c r="CI1668" s="14"/>
      <c r="CJ1668" s="14"/>
      <c r="CK1668" s="14"/>
      <c r="CL1668" s="14"/>
      <c r="CM1668" s="14"/>
      <c r="CN1668" s="14"/>
      <c r="CO1668" s="14"/>
      <c r="CP1668" s="14"/>
      <c r="CQ1668" s="14"/>
      <c r="CR1668" s="14"/>
      <c r="CS1668" s="14"/>
      <c r="CT1668" s="14"/>
      <c r="CU1668" s="14"/>
      <c r="CV1668" s="14"/>
      <c r="CW1668" s="14"/>
      <c r="CX1668" s="14"/>
      <c r="CY1668" s="14"/>
      <c r="CZ1668" s="14"/>
      <c r="DA1668" s="14"/>
      <c r="DB1668" s="14"/>
    </row>
    <row r="1669" spans="22:106" x14ac:dyDescent="0.2"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  <c r="BJ1669" s="14"/>
      <c r="BK1669" s="14"/>
      <c r="BL1669" s="14"/>
      <c r="BM1669" s="14"/>
      <c r="BN1669" s="14"/>
      <c r="BO1669" s="14"/>
      <c r="BP1669" s="14"/>
      <c r="BQ1669" s="14"/>
      <c r="BR1669" s="14"/>
      <c r="BS1669" s="14"/>
      <c r="BT1669" s="14"/>
      <c r="BU1669" s="14"/>
      <c r="BV1669" s="14"/>
      <c r="BW1669" s="14"/>
      <c r="BX1669" s="14"/>
      <c r="BY1669" s="14"/>
      <c r="BZ1669" s="14"/>
      <c r="CA1669" s="14"/>
      <c r="CB1669" s="14"/>
      <c r="CC1669" s="14"/>
      <c r="CD1669" s="14"/>
      <c r="CE1669" s="14"/>
      <c r="CF1669" s="14"/>
      <c r="CG1669" s="14"/>
      <c r="CH1669" s="14"/>
      <c r="CI1669" s="14"/>
      <c r="CJ1669" s="14"/>
      <c r="CK1669" s="14"/>
      <c r="CL1669" s="14"/>
      <c r="CM1669" s="14"/>
      <c r="CN1669" s="14"/>
      <c r="CO1669" s="14"/>
      <c r="CP1669" s="14"/>
      <c r="CQ1669" s="14"/>
      <c r="CR1669" s="14"/>
      <c r="CS1669" s="14"/>
      <c r="CT1669" s="14"/>
      <c r="CU1669" s="14"/>
      <c r="CV1669" s="14"/>
      <c r="CW1669" s="14"/>
      <c r="CX1669" s="14"/>
      <c r="CY1669" s="14"/>
      <c r="CZ1669" s="14"/>
      <c r="DA1669" s="14"/>
      <c r="DB1669" s="14"/>
    </row>
    <row r="1670" spans="22:106" x14ac:dyDescent="0.2"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  <c r="CH1670" s="14"/>
      <c r="CI1670" s="14"/>
      <c r="CJ1670" s="14"/>
      <c r="CK1670" s="14"/>
      <c r="CL1670" s="14"/>
      <c r="CM1670" s="14"/>
      <c r="CN1670" s="14"/>
      <c r="CO1670" s="14"/>
      <c r="CP1670" s="14"/>
      <c r="CQ1670" s="14"/>
      <c r="CR1670" s="14"/>
      <c r="CS1670" s="14"/>
      <c r="CT1670" s="14"/>
      <c r="CU1670" s="14"/>
      <c r="CV1670" s="14"/>
      <c r="CW1670" s="14"/>
      <c r="CX1670" s="14"/>
      <c r="CY1670" s="14"/>
      <c r="CZ1670" s="14"/>
      <c r="DA1670" s="14"/>
      <c r="DB1670" s="14"/>
    </row>
    <row r="1671" spans="22:106" x14ac:dyDescent="0.2"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  <c r="CN1671" s="14"/>
      <c r="CO1671" s="14"/>
      <c r="CP1671" s="14"/>
      <c r="CQ1671" s="14"/>
      <c r="CR1671" s="14"/>
      <c r="CS1671" s="14"/>
      <c r="CT1671" s="14"/>
      <c r="CU1671" s="14"/>
      <c r="CV1671" s="14"/>
      <c r="CW1671" s="14"/>
      <c r="CX1671" s="14"/>
      <c r="CY1671" s="14"/>
      <c r="CZ1671" s="14"/>
      <c r="DA1671" s="14"/>
      <c r="DB1671" s="14"/>
    </row>
    <row r="1672" spans="22:106" x14ac:dyDescent="0.2"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  <c r="CH1672" s="14"/>
      <c r="CI1672" s="14"/>
      <c r="CJ1672" s="14"/>
      <c r="CK1672" s="14"/>
      <c r="CL1672" s="14"/>
      <c r="CM1672" s="14"/>
      <c r="CN1672" s="14"/>
      <c r="CO1672" s="14"/>
      <c r="CP1672" s="14"/>
      <c r="CQ1672" s="14"/>
      <c r="CR1672" s="14"/>
      <c r="CS1672" s="14"/>
      <c r="CT1672" s="14"/>
      <c r="CU1672" s="14"/>
      <c r="CV1672" s="14"/>
      <c r="CW1672" s="14"/>
      <c r="CX1672" s="14"/>
      <c r="CY1672" s="14"/>
      <c r="CZ1672" s="14"/>
      <c r="DA1672" s="14"/>
      <c r="DB1672" s="14"/>
    </row>
    <row r="1673" spans="22:106" x14ac:dyDescent="0.2"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  <c r="CH1673" s="14"/>
      <c r="CI1673" s="14"/>
      <c r="CJ1673" s="14"/>
      <c r="CK1673" s="14"/>
      <c r="CL1673" s="14"/>
      <c r="CM1673" s="14"/>
      <c r="CN1673" s="14"/>
      <c r="CO1673" s="14"/>
      <c r="CP1673" s="14"/>
      <c r="CQ1673" s="14"/>
      <c r="CR1673" s="14"/>
      <c r="CS1673" s="14"/>
      <c r="CT1673" s="14"/>
      <c r="CU1673" s="14"/>
      <c r="CV1673" s="14"/>
      <c r="CW1673" s="14"/>
      <c r="CX1673" s="14"/>
      <c r="CY1673" s="14"/>
      <c r="CZ1673" s="14"/>
      <c r="DA1673" s="14"/>
      <c r="DB1673" s="14"/>
    </row>
    <row r="1674" spans="22:106" x14ac:dyDescent="0.2"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  <c r="CH1674" s="14"/>
      <c r="CI1674" s="14"/>
      <c r="CJ1674" s="14"/>
      <c r="CK1674" s="14"/>
      <c r="CL1674" s="14"/>
      <c r="CM1674" s="14"/>
      <c r="CN1674" s="14"/>
      <c r="CO1674" s="14"/>
      <c r="CP1674" s="14"/>
      <c r="CQ1674" s="14"/>
      <c r="CR1674" s="14"/>
      <c r="CS1674" s="14"/>
      <c r="CT1674" s="14"/>
      <c r="CU1674" s="14"/>
      <c r="CV1674" s="14"/>
      <c r="CW1674" s="14"/>
      <c r="CX1674" s="14"/>
      <c r="CY1674" s="14"/>
      <c r="CZ1674" s="14"/>
      <c r="DA1674" s="14"/>
      <c r="DB1674" s="14"/>
    </row>
    <row r="1675" spans="22:106" x14ac:dyDescent="0.2"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  <c r="CH1675" s="14"/>
      <c r="CI1675" s="14"/>
      <c r="CJ1675" s="14"/>
      <c r="CK1675" s="14"/>
      <c r="CL1675" s="14"/>
      <c r="CM1675" s="14"/>
      <c r="CN1675" s="14"/>
      <c r="CO1675" s="14"/>
      <c r="CP1675" s="14"/>
      <c r="CQ1675" s="14"/>
      <c r="CR1675" s="14"/>
      <c r="CS1675" s="14"/>
      <c r="CT1675" s="14"/>
      <c r="CU1675" s="14"/>
      <c r="CV1675" s="14"/>
      <c r="CW1675" s="14"/>
      <c r="CX1675" s="14"/>
      <c r="CY1675" s="14"/>
      <c r="CZ1675" s="14"/>
      <c r="DA1675" s="14"/>
      <c r="DB1675" s="14"/>
    </row>
    <row r="1676" spans="22:106" x14ac:dyDescent="0.2"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  <c r="CH1676" s="14"/>
      <c r="CI1676" s="14"/>
      <c r="CJ1676" s="14"/>
      <c r="CK1676" s="14"/>
      <c r="CL1676" s="14"/>
      <c r="CM1676" s="14"/>
      <c r="CN1676" s="14"/>
      <c r="CO1676" s="14"/>
      <c r="CP1676" s="14"/>
      <c r="CQ1676" s="14"/>
      <c r="CR1676" s="14"/>
      <c r="CS1676" s="14"/>
      <c r="CT1676" s="14"/>
      <c r="CU1676" s="14"/>
      <c r="CV1676" s="14"/>
      <c r="CW1676" s="14"/>
      <c r="CX1676" s="14"/>
      <c r="CY1676" s="14"/>
      <c r="CZ1676" s="14"/>
      <c r="DA1676" s="14"/>
      <c r="DB1676" s="14"/>
    </row>
    <row r="1677" spans="22:106" x14ac:dyDescent="0.2"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  <c r="CH1677" s="14"/>
      <c r="CI1677" s="14"/>
      <c r="CJ1677" s="14"/>
      <c r="CK1677" s="14"/>
      <c r="CL1677" s="14"/>
      <c r="CM1677" s="14"/>
      <c r="CN1677" s="14"/>
      <c r="CO1677" s="14"/>
      <c r="CP1677" s="14"/>
      <c r="CQ1677" s="14"/>
      <c r="CR1677" s="14"/>
      <c r="CS1677" s="14"/>
      <c r="CT1677" s="14"/>
      <c r="CU1677" s="14"/>
      <c r="CV1677" s="14"/>
      <c r="CW1677" s="14"/>
      <c r="CX1677" s="14"/>
      <c r="CY1677" s="14"/>
      <c r="CZ1677" s="14"/>
      <c r="DA1677" s="14"/>
      <c r="DB1677" s="14"/>
    </row>
    <row r="1678" spans="22:106" x14ac:dyDescent="0.2"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  <c r="CN1678" s="14"/>
      <c r="CO1678" s="14"/>
      <c r="CP1678" s="14"/>
      <c r="CQ1678" s="14"/>
      <c r="CR1678" s="14"/>
      <c r="CS1678" s="14"/>
      <c r="CT1678" s="14"/>
      <c r="CU1678" s="14"/>
      <c r="CV1678" s="14"/>
      <c r="CW1678" s="14"/>
      <c r="CX1678" s="14"/>
      <c r="CY1678" s="14"/>
      <c r="CZ1678" s="14"/>
      <c r="DA1678" s="14"/>
      <c r="DB1678" s="14"/>
    </row>
    <row r="1679" spans="22:106" x14ac:dyDescent="0.2"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  <c r="CH1679" s="14"/>
      <c r="CI1679" s="14"/>
      <c r="CJ1679" s="14"/>
      <c r="CK1679" s="14"/>
      <c r="CL1679" s="14"/>
      <c r="CM1679" s="14"/>
      <c r="CN1679" s="14"/>
      <c r="CO1679" s="14"/>
      <c r="CP1679" s="14"/>
      <c r="CQ1679" s="14"/>
      <c r="CR1679" s="14"/>
      <c r="CS1679" s="14"/>
      <c r="CT1679" s="14"/>
      <c r="CU1679" s="14"/>
      <c r="CV1679" s="14"/>
      <c r="CW1679" s="14"/>
      <c r="CX1679" s="14"/>
      <c r="CY1679" s="14"/>
      <c r="CZ1679" s="14"/>
      <c r="DA1679" s="14"/>
      <c r="DB1679" s="14"/>
    </row>
    <row r="1680" spans="22:106" x14ac:dyDescent="0.2"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  <c r="CH1680" s="14"/>
      <c r="CI1680" s="14"/>
      <c r="CJ1680" s="14"/>
      <c r="CK1680" s="14"/>
      <c r="CL1680" s="14"/>
      <c r="CM1680" s="14"/>
      <c r="CN1680" s="14"/>
      <c r="CO1680" s="14"/>
      <c r="CP1680" s="14"/>
      <c r="CQ1680" s="14"/>
      <c r="CR1680" s="14"/>
      <c r="CS1680" s="14"/>
      <c r="CT1680" s="14"/>
      <c r="CU1680" s="14"/>
      <c r="CV1680" s="14"/>
      <c r="CW1680" s="14"/>
      <c r="CX1680" s="14"/>
      <c r="CY1680" s="14"/>
      <c r="CZ1680" s="14"/>
      <c r="DA1680" s="14"/>
      <c r="DB1680" s="14"/>
    </row>
    <row r="1681" spans="22:106" x14ac:dyDescent="0.2"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  <c r="BJ1681" s="14"/>
      <c r="BK1681" s="14"/>
      <c r="BL1681" s="14"/>
      <c r="BM1681" s="14"/>
      <c r="BN1681" s="14"/>
      <c r="BO1681" s="14"/>
      <c r="BP1681" s="14"/>
      <c r="BQ1681" s="14"/>
      <c r="BR1681" s="14"/>
      <c r="BS1681" s="14"/>
      <c r="BT1681" s="14"/>
      <c r="BU1681" s="14"/>
      <c r="BV1681" s="14"/>
      <c r="BW1681" s="14"/>
      <c r="BX1681" s="14"/>
      <c r="BY1681" s="14"/>
      <c r="BZ1681" s="14"/>
      <c r="CA1681" s="14"/>
      <c r="CB1681" s="14"/>
      <c r="CC1681" s="14"/>
      <c r="CD1681" s="14"/>
      <c r="CE1681" s="14"/>
      <c r="CF1681" s="14"/>
      <c r="CG1681" s="14"/>
      <c r="CH1681" s="14"/>
      <c r="CI1681" s="14"/>
      <c r="CJ1681" s="14"/>
      <c r="CK1681" s="14"/>
      <c r="CL1681" s="14"/>
      <c r="CM1681" s="14"/>
      <c r="CN1681" s="14"/>
      <c r="CO1681" s="14"/>
      <c r="CP1681" s="14"/>
      <c r="CQ1681" s="14"/>
      <c r="CR1681" s="14"/>
      <c r="CS1681" s="14"/>
      <c r="CT1681" s="14"/>
      <c r="CU1681" s="14"/>
      <c r="CV1681" s="14"/>
      <c r="CW1681" s="14"/>
      <c r="CX1681" s="14"/>
      <c r="CY1681" s="14"/>
      <c r="CZ1681" s="14"/>
      <c r="DA1681" s="14"/>
      <c r="DB1681" s="14"/>
    </row>
    <row r="1682" spans="22:106" x14ac:dyDescent="0.2"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  <c r="BJ1682" s="14"/>
      <c r="BK1682" s="14"/>
      <c r="BL1682" s="14"/>
      <c r="BM1682" s="14"/>
      <c r="BN1682" s="14"/>
      <c r="BO1682" s="14"/>
      <c r="BP1682" s="14"/>
      <c r="BQ1682" s="14"/>
      <c r="BR1682" s="14"/>
      <c r="BS1682" s="14"/>
      <c r="BT1682" s="14"/>
      <c r="BU1682" s="14"/>
      <c r="BV1682" s="14"/>
      <c r="BW1682" s="14"/>
      <c r="BX1682" s="14"/>
      <c r="BY1682" s="14"/>
      <c r="BZ1682" s="14"/>
      <c r="CA1682" s="14"/>
      <c r="CB1682" s="14"/>
      <c r="CC1682" s="14"/>
      <c r="CD1682" s="14"/>
      <c r="CE1682" s="14"/>
      <c r="CF1682" s="14"/>
      <c r="CG1682" s="14"/>
      <c r="CH1682" s="14"/>
      <c r="CI1682" s="14"/>
      <c r="CJ1682" s="14"/>
      <c r="CK1682" s="14"/>
      <c r="CL1682" s="14"/>
      <c r="CM1682" s="14"/>
      <c r="CN1682" s="14"/>
      <c r="CO1682" s="14"/>
      <c r="CP1682" s="14"/>
      <c r="CQ1682" s="14"/>
      <c r="CR1682" s="14"/>
      <c r="CS1682" s="14"/>
      <c r="CT1682" s="14"/>
      <c r="CU1682" s="14"/>
      <c r="CV1682" s="14"/>
      <c r="CW1682" s="14"/>
      <c r="CX1682" s="14"/>
      <c r="CY1682" s="14"/>
      <c r="CZ1682" s="14"/>
      <c r="DA1682" s="14"/>
      <c r="DB1682" s="14"/>
    </row>
    <row r="1683" spans="22:106" x14ac:dyDescent="0.2"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  <c r="BJ1683" s="14"/>
      <c r="BK1683" s="14"/>
      <c r="BL1683" s="14"/>
      <c r="BM1683" s="14"/>
      <c r="BN1683" s="14"/>
      <c r="BO1683" s="14"/>
      <c r="BP1683" s="14"/>
      <c r="BQ1683" s="14"/>
      <c r="BR1683" s="14"/>
      <c r="BS1683" s="14"/>
      <c r="BT1683" s="14"/>
      <c r="BU1683" s="14"/>
      <c r="BV1683" s="14"/>
      <c r="BW1683" s="14"/>
      <c r="BX1683" s="14"/>
      <c r="BY1683" s="14"/>
      <c r="BZ1683" s="14"/>
      <c r="CA1683" s="14"/>
      <c r="CB1683" s="14"/>
      <c r="CC1683" s="14"/>
      <c r="CD1683" s="14"/>
      <c r="CE1683" s="14"/>
      <c r="CF1683" s="14"/>
      <c r="CG1683" s="14"/>
      <c r="CH1683" s="14"/>
      <c r="CI1683" s="14"/>
      <c r="CJ1683" s="14"/>
      <c r="CK1683" s="14"/>
      <c r="CL1683" s="14"/>
      <c r="CM1683" s="14"/>
      <c r="CN1683" s="14"/>
      <c r="CO1683" s="14"/>
      <c r="CP1683" s="14"/>
      <c r="CQ1683" s="14"/>
      <c r="CR1683" s="14"/>
      <c r="CS1683" s="14"/>
      <c r="CT1683" s="14"/>
      <c r="CU1683" s="14"/>
      <c r="CV1683" s="14"/>
      <c r="CW1683" s="14"/>
      <c r="CX1683" s="14"/>
      <c r="CY1683" s="14"/>
      <c r="CZ1683" s="14"/>
      <c r="DA1683" s="14"/>
      <c r="DB1683" s="14"/>
    </row>
    <row r="1684" spans="22:106" x14ac:dyDescent="0.2"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  <c r="BJ1684" s="14"/>
      <c r="BK1684" s="14"/>
      <c r="BL1684" s="14"/>
      <c r="BM1684" s="14"/>
      <c r="BN1684" s="14"/>
      <c r="BO1684" s="14"/>
      <c r="BP1684" s="14"/>
      <c r="BQ1684" s="14"/>
      <c r="BR1684" s="14"/>
      <c r="BS1684" s="14"/>
      <c r="BT1684" s="14"/>
      <c r="BU1684" s="14"/>
      <c r="BV1684" s="14"/>
      <c r="BW1684" s="14"/>
      <c r="BX1684" s="14"/>
      <c r="BY1684" s="14"/>
      <c r="BZ1684" s="14"/>
      <c r="CA1684" s="14"/>
      <c r="CB1684" s="14"/>
      <c r="CC1684" s="14"/>
      <c r="CD1684" s="14"/>
      <c r="CE1684" s="14"/>
      <c r="CF1684" s="14"/>
      <c r="CG1684" s="14"/>
      <c r="CH1684" s="14"/>
      <c r="CI1684" s="14"/>
      <c r="CJ1684" s="14"/>
      <c r="CK1684" s="14"/>
      <c r="CL1684" s="14"/>
      <c r="CM1684" s="14"/>
      <c r="CN1684" s="14"/>
      <c r="CO1684" s="14"/>
      <c r="CP1684" s="14"/>
      <c r="CQ1684" s="14"/>
      <c r="CR1684" s="14"/>
      <c r="CS1684" s="14"/>
      <c r="CT1684" s="14"/>
      <c r="CU1684" s="14"/>
      <c r="CV1684" s="14"/>
      <c r="CW1684" s="14"/>
      <c r="CX1684" s="14"/>
      <c r="CY1684" s="14"/>
      <c r="CZ1684" s="14"/>
      <c r="DA1684" s="14"/>
      <c r="DB1684" s="14"/>
    </row>
    <row r="1685" spans="22:106" x14ac:dyDescent="0.2"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  <c r="BJ1685" s="14"/>
      <c r="BK1685" s="14"/>
      <c r="BL1685" s="14"/>
      <c r="BM1685" s="14"/>
      <c r="BN1685" s="14"/>
      <c r="BO1685" s="14"/>
      <c r="BP1685" s="14"/>
      <c r="BQ1685" s="14"/>
      <c r="BR1685" s="14"/>
      <c r="BS1685" s="14"/>
      <c r="BT1685" s="14"/>
      <c r="BU1685" s="14"/>
      <c r="BV1685" s="14"/>
      <c r="BW1685" s="14"/>
      <c r="BX1685" s="14"/>
      <c r="BY1685" s="14"/>
      <c r="BZ1685" s="14"/>
      <c r="CA1685" s="14"/>
      <c r="CB1685" s="14"/>
      <c r="CC1685" s="14"/>
      <c r="CD1685" s="14"/>
      <c r="CE1685" s="14"/>
      <c r="CF1685" s="14"/>
      <c r="CG1685" s="14"/>
      <c r="CH1685" s="14"/>
      <c r="CI1685" s="14"/>
      <c r="CJ1685" s="14"/>
      <c r="CK1685" s="14"/>
      <c r="CL1685" s="14"/>
      <c r="CM1685" s="14"/>
      <c r="CN1685" s="14"/>
      <c r="CO1685" s="14"/>
      <c r="CP1685" s="14"/>
      <c r="CQ1685" s="14"/>
      <c r="CR1685" s="14"/>
      <c r="CS1685" s="14"/>
      <c r="CT1685" s="14"/>
      <c r="CU1685" s="14"/>
      <c r="CV1685" s="14"/>
      <c r="CW1685" s="14"/>
      <c r="CX1685" s="14"/>
      <c r="CY1685" s="14"/>
      <c r="CZ1685" s="14"/>
      <c r="DA1685" s="14"/>
      <c r="DB1685" s="14"/>
    </row>
    <row r="1686" spans="22:106" x14ac:dyDescent="0.2"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  <c r="BJ1686" s="14"/>
      <c r="BK1686" s="14"/>
      <c r="BL1686" s="14"/>
      <c r="BM1686" s="14"/>
      <c r="BN1686" s="14"/>
      <c r="BO1686" s="14"/>
      <c r="BP1686" s="14"/>
      <c r="BQ1686" s="14"/>
      <c r="BR1686" s="14"/>
      <c r="BS1686" s="14"/>
      <c r="BT1686" s="14"/>
      <c r="BU1686" s="14"/>
      <c r="BV1686" s="14"/>
      <c r="BW1686" s="14"/>
      <c r="BX1686" s="14"/>
      <c r="BY1686" s="14"/>
      <c r="BZ1686" s="14"/>
      <c r="CA1686" s="14"/>
      <c r="CB1686" s="14"/>
      <c r="CC1686" s="14"/>
      <c r="CD1686" s="14"/>
      <c r="CE1686" s="14"/>
      <c r="CF1686" s="14"/>
      <c r="CG1686" s="14"/>
      <c r="CH1686" s="14"/>
      <c r="CI1686" s="14"/>
      <c r="CJ1686" s="14"/>
      <c r="CK1686" s="14"/>
      <c r="CL1686" s="14"/>
      <c r="CM1686" s="14"/>
      <c r="CN1686" s="14"/>
      <c r="CO1686" s="14"/>
      <c r="CP1686" s="14"/>
      <c r="CQ1686" s="14"/>
      <c r="CR1686" s="14"/>
      <c r="CS1686" s="14"/>
      <c r="CT1686" s="14"/>
      <c r="CU1686" s="14"/>
      <c r="CV1686" s="14"/>
      <c r="CW1686" s="14"/>
      <c r="CX1686" s="14"/>
      <c r="CY1686" s="14"/>
      <c r="CZ1686" s="14"/>
      <c r="DA1686" s="14"/>
      <c r="DB1686" s="14"/>
    </row>
    <row r="1687" spans="22:106" x14ac:dyDescent="0.2"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  <c r="BJ1687" s="14"/>
      <c r="BK1687" s="14"/>
      <c r="BL1687" s="14"/>
      <c r="BM1687" s="14"/>
      <c r="BN1687" s="14"/>
      <c r="BO1687" s="14"/>
      <c r="BP1687" s="14"/>
      <c r="BQ1687" s="14"/>
      <c r="BR1687" s="14"/>
      <c r="BS1687" s="14"/>
      <c r="BT1687" s="14"/>
      <c r="BU1687" s="14"/>
      <c r="BV1687" s="14"/>
      <c r="BW1687" s="14"/>
      <c r="BX1687" s="14"/>
      <c r="BY1687" s="14"/>
      <c r="BZ1687" s="14"/>
      <c r="CA1687" s="14"/>
      <c r="CB1687" s="14"/>
      <c r="CC1687" s="14"/>
      <c r="CD1687" s="14"/>
      <c r="CE1687" s="14"/>
      <c r="CF1687" s="14"/>
      <c r="CG1687" s="14"/>
      <c r="CH1687" s="14"/>
      <c r="CI1687" s="14"/>
      <c r="CJ1687" s="14"/>
      <c r="CK1687" s="14"/>
      <c r="CL1687" s="14"/>
      <c r="CM1687" s="14"/>
      <c r="CN1687" s="14"/>
      <c r="CO1687" s="14"/>
      <c r="CP1687" s="14"/>
      <c r="CQ1687" s="14"/>
      <c r="CR1687" s="14"/>
      <c r="CS1687" s="14"/>
      <c r="CT1687" s="14"/>
      <c r="CU1687" s="14"/>
      <c r="CV1687" s="14"/>
      <c r="CW1687" s="14"/>
      <c r="CX1687" s="14"/>
      <c r="CY1687" s="14"/>
      <c r="CZ1687" s="14"/>
      <c r="DA1687" s="14"/>
      <c r="DB1687" s="14"/>
    </row>
    <row r="1688" spans="22:106" x14ac:dyDescent="0.2"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  <c r="BJ1688" s="14"/>
      <c r="BK1688" s="14"/>
      <c r="BL1688" s="14"/>
      <c r="BM1688" s="14"/>
      <c r="BN1688" s="14"/>
      <c r="BO1688" s="14"/>
      <c r="BP1688" s="14"/>
      <c r="BQ1688" s="14"/>
      <c r="BR1688" s="14"/>
      <c r="BS1688" s="14"/>
      <c r="BT1688" s="14"/>
      <c r="BU1688" s="14"/>
      <c r="BV1688" s="14"/>
      <c r="BW1688" s="14"/>
      <c r="BX1688" s="14"/>
      <c r="BY1688" s="14"/>
      <c r="BZ1688" s="14"/>
      <c r="CA1688" s="14"/>
      <c r="CB1688" s="14"/>
      <c r="CC1688" s="14"/>
      <c r="CD1688" s="14"/>
      <c r="CE1688" s="14"/>
      <c r="CF1688" s="14"/>
      <c r="CG1688" s="14"/>
      <c r="CH1688" s="14"/>
      <c r="CI1688" s="14"/>
      <c r="CJ1688" s="14"/>
      <c r="CK1688" s="14"/>
      <c r="CL1688" s="14"/>
      <c r="CM1688" s="14"/>
      <c r="CN1688" s="14"/>
      <c r="CO1688" s="14"/>
      <c r="CP1688" s="14"/>
      <c r="CQ1688" s="14"/>
      <c r="CR1688" s="14"/>
      <c r="CS1688" s="14"/>
      <c r="CT1688" s="14"/>
      <c r="CU1688" s="14"/>
      <c r="CV1688" s="14"/>
      <c r="CW1688" s="14"/>
      <c r="CX1688" s="14"/>
      <c r="CY1688" s="14"/>
      <c r="CZ1688" s="14"/>
      <c r="DA1688" s="14"/>
      <c r="DB1688" s="14"/>
    </row>
    <row r="1689" spans="22:106" x14ac:dyDescent="0.2"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  <c r="BJ1689" s="14"/>
      <c r="BK1689" s="14"/>
      <c r="BL1689" s="14"/>
      <c r="BM1689" s="14"/>
      <c r="BN1689" s="14"/>
      <c r="BO1689" s="14"/>
      <c r="BP1689" s="14"/>
      <c r="BQ1689" s="14"/>
      <c r="BR1689" s="14"/>
      <c r="BS1689" s="14"/>
      <c r="BT1689" s="14"/>
      <c r="BU1689" s="14"/>
      <c r="BV1689" s="14"/>
      <c r="BW1689" s="14"/>
      <c r="BX1689" s="14"/>
      <c r="BY1689" s="14"/>
      <c r="BZ1689" s="14"/>
      <c r="CA1689" s="14"/>
      <c r="CB1689" s="14"/>
      <c r="CC1689" s="14"/>
      <c r="CD1689" s="14"/>
      <c r="CE1689" s="14"/>
      <c r="CF1689" s="14"/>
      <c r="CG1689" s="14"/>
      <c r="CH1689" s="14"/>
      <c r="CI1689" s="14"/>
      <c r="CJ1689" s="14"/>
      <c r="CK1689" s="14"/>
      <c r="CL1689" s="14"/>
      <c r="CM1689" s="14"/>
      <c r="CN1689" s="14"/>
      <c r="CO1689" s="14"/>
      <c r="CP1689" s="14"/>
      <c r="CQ1689" s="14"/>
      <c r="CR1689" s="14"/>
      <c r="CS1689" s="14"/>
      <c r="CT1689" s="14"/>
      <c r="CU1689" s="14"/>
      <c r="CV1689" s="14"/>
      <c r="CW1689" s="14"/>
      <c r="CX1689" s="14"/>
      <c r="CY1689" s="14"/>
      <c r="CZ1689" s="14"/>
      <c r="DA1689" s="14"/>
      <c r="DB1689" s="14"/>
    </row>
    <row r="1690" spans="22:106" x14ac:dyDescent="0.2"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  <c r="BJ1690" s="14"/>
      <c r="BK1690" s="14"/>
      <c r="BL1690" s="14"/>
      <c r="BM1690" s="14"/>
      <c r="BN1690" s="14"/>
      <c r="BO1690" s="14"/>
      <c r="BP1690" s="14"/>
      <c r="BQ1690" s="14"/>
      <c r="BR1690" s="14"/>
      <c r="BS1690" s="14"/>
      <c r="BT1690" s="14"/>
      <c r="BU1690" s="14"/>
      <c r="BV1690" s="14"/>
      <c r="BW1690" s="14"/>
      <c r="BX1690" s="14"/>
      <c r="BY1690" s="14"/>
      <c r="BZ1690" s="14"/>
      <c r="CA1690" s="14"/>
      <c r="CB1690" s="14"/>
      <c r="CC1690" s="14"/>
      <c r="CD1690" s="14"/>
      <c r="CE1690" s="14"/>
      <c r="CF1690" s="14"/>
      <c r="CG1690" s="14"/>
      <c r="CH1690" s="14"/>
      <c r="CI1690" s="14"/>
      <c r="CJ1690" s="14"/>
      <c r="CK1690" s="14"/>
      <c r="CL1690" s="14"/>
      <c r="CM1690" s="14"/>
      <c r="CN1690" s="14"/>
      <c r="CO1690" s="14"/>
      <c r="CP1690" s="14"/>
      <c r="CQ1690" s="14"/>
      <c r="CR1690" s="14"/>
      <c r="CS1690" s="14"/>
      <c r="CT1690" s="14"/>
      <c r="CU1690" s="14"/>
      <c r="CV1690" s="14"/>
      <c r="CW1690" s="14"/>
      <c r="CX1690" s="14"/>
      <c r="CY1690" s="14"/>
      <c r="CZ1690" s="14"/>
      <c r="DA1690" s="14"/>
      <c r="DB1690" s="14"/>
    </row>
    <row r="1691" spans="22:106" x14ac:dyDescent="0.2"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  <c r="BJ1691" s="14"/>
      <c r="BK1691" s="14"/>
      <c r="BL1691" s="14"/>
      <c r="BM1691" s="14"/>
      <c r="BN1691" s="14"/>
      <c r="BO1691" s="14"/>
      <c r="BP1691" s="14"/>
      <c r="BQ1691" s="14"/>
      <c r="BR1691" s="14"/>
      <c r="BS1691" s="14"/>
      <c r="BT1691" s="14"/>
      <c r="BU1691" s="14"/>
      <c r="BV1691" s="14"/>
      <c r="BW1691" s="14"/>
      <c r="BX1691" s="14"/>
      <c r="BY1691" s="14"/>
      <c r="BZ1691" s="14"/>
      <c r="CA1691" s="14"/>
      <c r="CB1691" s="14"/>
      <c r="CC1691" s="14"/>
      <c r="CD1691" s="14"/>
      <c r="CE1691" s="14"/>
      <c r="CF1691" s="14"/>
      <c r="CG1691" s="14"/>
      <c r="CH1691" s="14"/>
      <c r="CI1691" s="14"/>
      <c r="CJ1691" s="14"/>
      <c r="CK1691" s="14"/>
      <c r="CL1691" s="14"/>
      <c r="CM1691" s="14"/>
      <c r="CN1691" s="14"/>
      <c r="CO1691" s="14"/>
      <c r="CP1691" s="14"/>
      <c r="CQ1691" s="14"/>
      <c r="CR1691" s="14"/>
      <c r="CS1691" s="14"/>
      <c r="CT1691" s="14"/>
      <c r="CU1691" s="14"/>
      <c r="CV1691" s="14"/>
      <c r="CW1691" s="14"/>
      <c r="CX1691" s="14"/>
      <c r="CY1691" s="14"/>
      <c r="CZ1691" s="14"/>
      <c r="DA1691" s="14"/>
      <c r="DB1691" s="14"/>
    </row>
    <row r="1692" spans="22:106" x14ac:dyDescent="0.2"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  <c r="BJ1692" s="14"/>
      <c r="BK1692" s="14"/>
      <c r="BL1692" s="14"/>
      <c r="BM1692" s="14"/>
      <c r="BN1692" s="14"/>
      <c r="BO1692" s="14"/>
      <c r="BP1692" s="14"/>
      <c r="BQ1692" s="14"/>
      <c r="BR1692" s="14"/>
      <c r="BS1692" s="14"/>
      <c r="BT1692" s="14"/>
      <c r="BU1692" s="14"/>
      <c r="BV1692" s="14"/>
      <c r="BW1692" s="14"/>
      <c r="BX1692" s="14"/>
      <c r="BY1692" s="14"/>
      <c r="BZ1692" s="14"/>
      <c r="CA1692" s="14"/>
      <c r="CB1692" s="14"/>
      <c r="CC1692" s="14"/>
      <c r="CD1692" s="14"/>
      <c r="CE1692" s="14"/>
      <c r="CF1692" s="14"/>
      <c r="CG1692" s="14"/>
      <c r="CH1692" s="14"/>
      <c r="CI1692" s="14"/>
      <c r="CJ1692" s="14"/>
      <c r="CK1692" s="14"/>
      <c r="CL1692" s="14"/>
      <c r="CM1692" s="14"/>
      <c r="CN1692" s="14"/>
      <c r="CO1692" s="14"/>
      <c r="CP1692" s="14"/>
      <c r="CQ1692" s="14"/>
      <c r="CR1692" s="14"/>
      <c r="CS1692" s="14"/>
      <c r="CT1692" s="14"/>
      <c r="CU1692" s="14"/>
      <c r="CV1692" s="14"/>
      <c r="CW1692" s="14"/>
      <c r="CX1692" s="14"/>
      <c r="CY1692" s="14"/>
      <c r="CZ1692" s="14"/>
      <c r="DA1692" s="14"/>
      <c r="DB1692" s="14"/>
    </row>
    <row r="1693" spans="22:106" x14ac:dyDescent="0.2"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  <c r="BJ1693" s="14"/>
      <c r="BK1693" s="14"/>
      <c r="BL1693" s="14"/>
      <c r="BM1693" s="14"/>
      <c r="BN1693" s="14"/>
      <c r="BO1693" s="14"/>
      <c r="BP1693" s="14"/>
      <c r="BQ1693" s="14"/>
      <c r="BR1693" s="14"/>
      <c r="BS1693" s="14"/>
      <c r="BT1693" s="14"/>
      <c r="BU1693" s="14"/>
      <c r="BV1693" s="14"/>
      <c r="BW1693" s="14"/>
      <c r="BX1693" s="14"/>
      <c r="BY1693" s="14"/>
      <c r="BZ1693" s="14"/>
      <c r="CA1693" s="14"/>
      <c r="CB1693" s="14"/>
      <c r="CC1693" s="14"/>
      <c r="CD1693" s="14"/>
      <c r="CE1693" s="14"/>
      <c r="CF1693" s="14"/>
      <c r="CG1693" s="14"/>
      <c r="CH1693" s="14"/>
      <c r="CI1693" s="14"/>
      <c r="CJ1693" s="14"/>
      <c r="CK1693" s="14"/>
      <c r="CL1693" s="14"/>
      <c r="CM1693" s="14"/>
      <c r="CN1693" s="14"/>
      <c r="CO1693" s="14"/>
      <c r="CP1693" s="14"/>
      <c r="CQ1693" s="14"/>
      <c r="CR1693" s="14"/>
      <c r="CS1693" s="14"/>
      <c r="CT1693" s="14"/>
      <c r="CU1693" s="14"/>
      <c r="CV1693" s="14"/>
      <c r="CW1693" s="14"/>
      <c r="CX1693" s="14"/>
      <c r="CY1693" s="14"/>
      <c r="CZ1693" s="14"/>
      <c r="DA1693" s="14"/>
      <c r="DB1693" s="14"/>
    </row>
    <row r="1694" spans="22:106" x14ac:dyDescent="0.2"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  <c r="BJ1694" s="14"/>
      <c r="BK1694" s="14"/>
      <c r="BL1694" s="14"/>
      <c r="BM1694" s="14"/>
      <c r="BN1694" s="14"/>
      <c r="BO1694" s="14"/>
      <c r="BP1694" s="14"/>
      <c r="BQ1694" s="14"/>
      <c r="BR1694" s="14"/>
      <c r="BS1694" s="14"/>
      <c r="BT1694" s="14"/>
      <c r="BU1694" s="14"/>
      <c r="BV1694" s="14"/>
      <c r="BW1694" s="14"/>
      <c r="BX1694" s="14"/>
      <c r="BY1694" s="14"/>
      <c r="BZ1694" s="14"/>
      <c r="CA1694" s="14"/>
      <c r="CB1694" s="14"/>
      <c r="CC1694" s="14"/>
      <c r="CD1694" s="14"/>
      <c r="CE1694" s="14"/>
      <c r="CF1694" s="14"/>
      <c r="CG1694" s="14"/>
      <c r="CH1694" s="14"/>
      <c r="CI1694" s="14"/>
      <c r="CJ1694" s="14"/>
      <c r="CK1694" s="14"/>
      <c r="CL1694" s="14"/>
      <c r="CM1694" s="14"/>
      <c r="CN1694" s="14"/>
      <c r="CO1694" s="14"/>
      <c r="CP1694" s="14"/>
      <c r="CQ1694" s="14"/>
      <c r="CR1694" s="14"/>
      <c r="CS1694" s="14"/>
      <c r="CT1694" s="14"/>
      <c r="CU1694" s="14"/>
      <c r="CV1694" s="14"/>
      <c r="CW1694" s="14"/>
      <c r="CX1694" s="14"/>
      <c r="CY1694" s="14"/>
      <c r="CZ1694" s="14"/>
      <c r="DA1694" s="14"/>
      <c r="DB1694" s="14"/>
    </row>
    <row r="1695" spans="22:106" x14ac:dyDescent="0.2"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  <c r="BJ1695" s="14"/>
      <c r="BK1695" s="14"/>
      <c r="BL1695" s="14"/>
      <c r="BM1695" s="14"/>
      <c r="BN1695" s="14"/>
      <c r="BO1695" s="14"/>
      <c r="BP1695" s="14"/>
      <c r="BQ1695" s="14"/>
      <c r="BR1695" s="14"/>
      <c r="BS1695" s="14"/>
      <c r="BT1695" s="14"/>
      <c r="BU1695" s="14"/>
      <c r="BV1695" s="14"/>
      <c r="BW1695" s="14"/>
      <c r="BX1695" s="14"/>
      <c r="BY1695" s="14"/>
      <c r="BZ1695" s="14"/>
      <c r="CA1695" s="14"/>
      <c r="CB1695" s="14"/>
      <c r="CC1695" s="14"/>
      <c r="CD1695" s="14"/>
      <c r="CE1695" s="14"/>
      <c r="CF1695" s="14"/>
      <c r="CG1695" s="14"/>
      <c r="CH1695" s="14"/>
      <c r="CI1695" s="14"/>
      <c r="CJ1695" s="14"/>
      <c r="CK1695" s="14"/>
      <c r="CL1695" s="14"/>
      <c r="CM1695" s="14"/>
      <c r="CN1695" s="14"/>
      <c r="CO1695" s="14"/>
      <c r="CP1695" s="14"/>
      <c r="CQ1695" s="14"/>
      <c r="CR1695" s="14"/>
      <c r="CS1695" s="14"/>
      <c r="CT1695" s="14"/>
      <c r="CU1695" s="14"/>
      <c r="CV1695" s="14"/>
      <c r="CW1695" s="14"/>
      <c r="CX1695" s="14"/>
      <c r="CY1695" s="14"/>
      <c r="CZ1695" s="14"/>
      <c r="DA1695" s="14"/>
      <c r="DB1695" s="14"/>
    </row>
    <row r="1696" spans="22:106" x14ac:dyDescent="0.2"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  <c r="BJ1696" s="14"/>
      <c r="BK1696" s="14"/>
      <c r="BL1696" s="14"/>
      <c r="BM1696" s="14"/>
      <c r="BN1696" s="14"/>
      <c r="BO1696" s="14"/>
      <c r="BP1696" s="14"/>
      <c r="BQ1696" s="14"/>
      <c r="BR1696" s="14"/>
      <c r="BS1696" s="14"/>
      <c r="BT1696" s="14"/>
      <c r="BU1696" s="14"/>
      <c r="BV1696" s="14"/>
      <c r="BW1696" s="14"/>
      <c r="BX1696" s="14"/>
      <c r="BY1696" s="14"/>
      <c r="BZ1696" s="14"/>
      <c r="CA1696" s="14"/>
      <c r="CB1696" s="14"/>
      <c r="CC1696" s="14"/>
      <c r="CD1696" s="14"/>
      <c r="CE1696" s="14"/>
      <c r="CF1696" s="14"/>
      <c r="CG1696" s="14"/>
      <c r="CH1696" s="14"/>
      <c r="CI1696" s="14"/>
      <c r="CJ1696" s="14"/>
      <c r="CK1696" s="14"/>
      <c r="CL1696" s="14"/>
      <c r="CM1696" s="14"/>
      <c r="CN1696" s="14"/>
      <c r="CO1696" s="14"/>
      <c r="CP1696" s="14"/>
      <c r="CQ1696" s="14"/>
      <c r="CR1696" s="14"/>
      <c r="CS1696" s="14"/>
      <c r="CT1696" s="14"/>
      <c r="CU1696" s="14"/>
      <c r="CV1696" s="14"/>
      <c r="CW1696" s="14"/>
      <c r="CX1696" s="14"/>
      <c r="CY1696" s="14"/>
      <c r="CZ1696" s="14"/>
      <c r="DA1696" s="14"/>
      <c r="DB1696" s="14"/>
    </row>
    <row r="1697" spans="22:106" x14ac:dyDescent="0.2"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  <c r="BJ1697" s="14"/>
      <c r="BK1697" s="14"/>
      <c r="BL1697" s="14"/>
      <c r="BM1697" s="14"/>
      <c r="BN1697" s="14"/>
      <c r="BO1697" s="14"/>
      <c r="BP1697" s="14"/>
      <c r="BQ1697" s="14"/>
      <c r="BR1697" s="14"/>
      <c r="BS1697" s="14"/>
      <c r="BT1697" s="14"/>
      <c r="BU1697" s="14"/>
      <c r="BV1697" s="14"/>
      <c r="BW1697" s="14"/>
      <c r="BX1697" s="14"/>
      <c r="BY1697" s="14"/>
      <c r="BZ1697" s="14"/>
      <c r="CA1697" s="14"/>
      <c r="CB1697" s="14"/>
      <c r="CC1697" s="14"/>
      <c r="CD1697" s="14"/>
      <c r="CE1697" s="14"/>
      <c r="CF1697" s="14"/>
      <c r="CG1697" s="14"/>
      <c r="CH1697" s="14"/>
      <c r="CI1697" s="14"/>
      <c r="CJ1697" s="14"/>
      <c r="CK1697" s="14"/>
      <c r="CL1697" s="14"/>
      <c r="CM1697" s="14"/>
      <c r="CN1697" s="14"/>
      <c r="CO1697" s="14"/>
      <c r="CP1697" s="14"/>
      <c r="CQ1697" s="14"/>
      <c r="CR1697" s="14"/>
      <c r="CS1697" s="14"/>
      <c r="CT1697" s="14"/>
      <c r="CU1697" s="14"/>
      <c r="CV1697" s="14"/>
      <c r="CW1697" s="14"/>
      <c r="CX1697" s="14"/>
      <c r="CY1697" s="14"/>
      <c r="CZ1697" s="14"/>
      <c r="DA1697" s="14"/>
      <c r="DB1697" s="14"/>
    </row>
    <row r="1698" spans="22:106" x14ac:dyDescent="0.2"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  <c r="BJ1698" s="14"/>
      <c r="BK1698" s="14"/>
      <c r="BL1698" s="14"/>
      <c r="BM1698" s="14"/>
      <c r="BN1698" s="14"/>
      <c r="BO1698" s="14"/>
      <c r="BP1698" s="14"/>
      <c r="BQ1698" s="14"/>
      <c r="BR1698" s="14"/>
      <c r="BS1698" s="14"/>
      <c r="BT1698" s="14"/>
      <c r="BU1698" s="14"/>
      <c r="BV1698" s="14"/>
      <c r="BW1698" s="14"/>
      <c r="BX1698" s="14"/>
      <c r="BY1698" s="14"/>
      <c r="BZ1698" s="14"/>
      <c r="CA1698" s="14"/>
      <c r="CB1698" s="14"/>
      <c r="CC1698" s="14"/>
      <c r="CD1698" s="14"/>
      <c r="CE1698" s="14"/>
      <c r="CF1698" s="14"/>
      <c r="CG1698" s="14"/>
      <c r="CH1698" s="14"/>
      <c r="CI1698" s="14"/>
      <c r="CJ1698" s="14"/>
      <c r="CK1698" s="14"/>
      <c r="CL1698" s="14"/>
      <c r="CM1698" s="14"/>
      <c r="CN1698" s="14"/>
      <c r="CO1698" s="14"/>
      <c r="CP1698" s="14"/>
      <c r="CQ1698" s="14"/>
      <c r="CR1698" s="14"/>
      <c r="CS1698" s="14"/>
      <c r="CT1698" s="14"/>
      <c r="CU1698" s="14"/>
      <c r="CV1698" s="14"/>
      <c r="CW1698" s="14"/>
      <c r="CX1698" s="14"/>
      <c r="CY1698" s="14"/>
      <c r="CZ1698" s="14"/>
      <c r="DA1698" s="14"/>
      <c r="DB1698" s="14"/>
    </row>
    <row r="1699" spans="22:106" x14ac:dyDescent="0.2"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  <c r="BJ1699" s="14"/>
      <c r="BK1699" s="14"/>
      <c r="BL1699" s="14"/>
      <c r="BM1699" s="14"/>
      <c r="BN1699" s="14"/>
      <c r="BO1699" s="14"/>
      <c r="BP1699" s="14"/>
      <c r="BQ1699" s="14"/>
      <c r="BR1699" s="14"/>
      <c r="BS1699" s="14"/>
      <c r="BT1699" s="14"/>
      <c r="BU1699" s="14"/>
      <c r="BV1699" s="14"/>
      <c r="BW1699" s="14"/>
      <c r="BX1699" s="14"/>
      <c r="BY1699" s="14"/>
      <c r="BZ1699" s="14"/>
      <c r="CA1699" s="14"/>
      <c r="CB1699" s="14"/>
      <c r="CC1699" s="14"/>
      <c r="CD1699" s="14"/>
      <c r="CE1699" s="14"/>
      <c r="CF1699" s="14"/>
      <c r="CG1699" s="14"/>
      <c r="CH1699" s="14"/>
      <c r="CI1699" s="14"/>
      <c r="CJ1699" s="14"/>
      <c r="CK1699" s="14"/>
      <c r="CL1699" s="14"/>
      <c r="CM1699" s="14"/>
      <c r="CN1699" s="14"/>
      <c r="CO1699" s="14"/>
      <c r="CP1699" s="14"/>
      <c r="CQ1699" s="14"/>
      <c r="CR1699" s="14"/>
      <c r="CS1699" s="14"/>
      <c r="CT1699" s="14"/>
      <c r="CU1699" s="14"/>
      <c r="CV1699" s="14"/>
      <c r="CW1699" s="14"/>
      <c r="CX1699" s="14"/>
      <c r="CY1699" s="14"/>
      <c r="CZ1699" s="14"/>
      <c r="DA1699" s="14"/>
      <c r="DB1699" s="14"/>
    </row>
    <row r="1700" spans="22:106" x14ac:dyDescent="0.2"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  <c r="BJ1700" s="14"/>
      <c r="BK1700" s="14"/>
      <c r="BL1700" s="14"/>
      <c r="BM1700" s="14"/>
      <c r="BN1700" s="14"/>
      <c r="BO1700" s="14"/>
      <c r="BP1700" s="14"/>
      <c r="BQ1700" s="14"/>
      <c r="BR1700" s="14"/>
      <c r="BS1700" s="14"/>
      <c r="BT1700" s="14"/>
      <c r="BU1700" s="14"/>
      <c r="BV1700" s="14"/>
      <c r="BW1700" s="14"/>
      <c r="BX1700" s="14"/>
      <c r="BY1700" s="14"/>
      <c r="BZ1700" s="14"/>
      <c r="CA1700" s="14"/>
      <c r="CB1700" s="14"/>
      <c r="CC1700" s="14"/>
      <c r="CD1700" s="14"/>
      <c r="CE1700" s="14"/>
      <c r="CF1700" s="14"/>
      <c r="CG1700" s="14"/>
      <c r="CH1700" s="14"/>
      <c r="CI1700" s="14"/>
      <c r="CJ1700" s="14"/>
      <c r="CK1700" s="14"/>
      <c r="CL1700" s="14"/>
      <c r="CM1700" s="14"/>
      <c r="CN1700" s="14"/>
      <c r="CO1700" s="14"/>
      <c r="CP1700" s="14"/>
      <c r="CQ1700" s="14"/>
      <c r="CR1700" s="14"/>
      <c r="CS1700" s="14"/>
      <c r="CT1700" s="14"/>
      <c r="CU1700" s="14"/>
      <c r="CV1700" s="14"/>
      <c r="CW1700" s="14"/>
      <c r="CX1700" s="14"/>
      <c r="CY1700" s="14"/>
      <c r="CZ1700" s="14"/>
      <c r="DA1700" s="14"/>
      <c r="DB1700" s="14"/>
    </row>
    <row r="1701" spans="22:106" x14ac:dyDescent="0.2"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  <c r="BJ1701" s="14"/>
      <c r="BK1701" s="14"/>
      <c r="BL1701" s="14"/>
      <c r="BM1701" s="14"/>
      <c r="BN1701" s="14"/>
      <c r="BO1701" s="14"/>
      <c r="BP1701" s="14"/>
      <c r="BQ1701" s="14"/>
      <c r="BR1701" s="14"/>
      <c r="BS1701" s="14"/>
      <c r="BT1701" s="14"/>
      <c r="BU1701" s="14"/>
      <c r="BV1701" s="14"/>
      <c r="BW1701" s="14"/>
      <c r="BX1701" s="14"/>
      <c r="BY1701" s="14"/>
      <c r="BZ1701" s="14"/>
      <c r="CA1701" s="14"/>
      <c r="CB1701" s="14"/>
      <c r="CC1701" s="14"/>
      <c r="CD1701" s="14"/>
      <c r="CE1701" s="14"/>
      <c r="CF1701" s="14"/>
      <c r="CG1701" s="14"/>
      <c r="CH1701" s="14"/>
      <c r="CI1701" s="14"/>
      <c r="CJ1701" s="14"/>
      <c r="CK1701" s="14"/>
      <c r="CL1701" s="14"/>
      <c r="CM1701" s="14"/>
      <c r="CN1701" s="14"/>
      <c r="CO1701" s="14"/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CZ1701" s="14"/>
      <c r="DA1701" s="14"/>
      <c r="DB1701" s="14"/>
    </row>
    <row r="1702" spans="22:106" x14ac:dyDescent="0.2"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  <c r="BJ1702" s="14"/>
      <c r="BK1702" s="14"/>
      <c r="BL1702" s="14"/>
      <c r="BM1702" s="14"/>
      <c r="BN1702" s="14"/>
      <c r="BO1702" s="14"/>
      <c r="BP1702" s="14"/>
      <c r="BQ1702" s="14"/>
      <c r="BR1702" s="14"/>
      <c r="BS1702" s="14"/>
      <c r="BT1702" s="14"/>
      <c r="BU1702" s="14"/>
      <c r="BV1702" s="14"/>
      <c r="BW1702" s="14"/>
      <c r="BX1702" s="14"/>
      <c r="BY1702" s="14"/>
      <c r="BZ1702" s="14"/>
      <c r="CA1702" s="14"/>
      <c r="CB1702" s="14"/>
      <c r="CC1702" s="14"/>
      <c r="CD1702" s="14"/>
      <c r="CE1702" s="14"/>
      <c r="CF1702" s="14"/>
      <c r="CG1702" s="14"/>
      <c r="CH1702" s="14"/>
      <c r="CI1702" s="14"/>
      <c r="CJ1702" s="14"/>
      <c r="CK1702" s="14"/>
      <c r="CL1702" s="14"/>
      <c r="CM1702" s="14"/>
      <c r="CN1702" s="14"/>
      <c r="CO1702" s="14"/>
      <c r="CP1702" s="14"/>
      <c r="CQ1702" s="14"/>
      <c r="CR1702" s="14"/>
      <c r="CS1702" s="14"/>
      <c r="CT1702" s="14"/>
      <c r="CU1702" s="14"/>
      <c r="CV1702" s="14"/>
      <c r="CW1702" s="14"/>
      <c r="CX1702" s="14"/>
      <c r="CY1702" s="14"/>
      <c r="CZ1702" s="14"/>
      <c r="DA1702" s="14"/>
      <c r="DB1702" s="14"/>
    </row>
    <row r="1703" spans="22:106" x14ac:dyDescent="0.2"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  <c r="BJ1703" s="14"/>
      <c r="BK1703" s="14"/>
      <c r="BL1703" s="14"/>
      <c r="BM1703" s="14"/>
      <c r="BN1703" s="14"/>
      <c r="BO1703" s="14"/>
      <c r="BP1703" s="14"/>
      <c r="BQ1703" s="14"/>
      <c r="BR1703" s="14"/>
      <c r="BS1703" s="14"/>
      <c r="BT1703" s="14"/>
      <c r="BU1703" s="14"/>
      <c r="BV1703" s="14"/>
      <c r="BW1703" s="14"/>
      <c r="BX1703" s="14"/>
      <c r="BY1703" s="14"/>
      <c r="BZ1703" s="14"/>
      <c r="CA1703" s="14"/>
      <c r="CB1703" s="14"/>
      <c r="CC1703" s="14"/>
      <c r="CD1703" s="14"/>
      <c r="CE1703" s="14"/>
      <c r="CF1703" s="14"/>
      <c r="CG1703" s="14"/>
      <c r="CH1703" s="14"/>
      <c r="CI1703" s="14"/>
      <c r="CJ1703" s="14"/>
      <c r="CK1703" s="14"/>
      <c r="CL1703" s="14"/>
      <c r="CM1703" s="14"/>
      <c r="CN1703" s="14"/>
      <c r="CO1703" s="14"/>
      <c r="CP1703" s="14"/>
      <c r="CQ1703" s="14"/>
      <c r="CR1703" s="14"/>
      <c r="CS1703" s="14"/>
      <c r="CT1703" s="14"/>
      <c r="CU1703" s="14"/>
      <c r="CV1703" s="14"/>
      <c r="CW1703" s="14"/>
      <c r="CX1703" s="14"/>
      <c r="CY1703" s="14"/>
      <c r="CZ1703" s="14"/>
      <c r="DA1703" s="14"/>
      <c r="DB1703" s="14"/>
    </row>
    <row r="1704" spans="22:106" x14ac:dyDescent="0.2"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  <c r="BJ1704" s="14"/>
      <c r="BK1704" s="14"/>
      <c r="BL1704" s="14"/>
      <c r="BM1704" s="14"/>
      <c r="BN1704" s="14"/>
      <c r="BO1704" s="14"/>
      <c r="BP1704" s="14"/>
      <c r="BQ1704" s="14"/>
      <c r="BR1704" s="14"/>
      <c r="BS1704" s="14"/>
      <c r="BT1704" s="14"/>
      <c r="BU1704" s="14"/>
      <c r="BV1704" s="14"/>
      <c r="BW1704" s="14"/>
      <c r="BX1704" s="14"/>
      <c r="BY1704" s="14"/>
      <c r="BZ1704" s="14"/>
      <c r="CA1704" s="14"/>
      <c r="CB1704" s="14"/>
      <c r="CC1704" s="14"/>
      <c r="CD1704" s="14"/>
      <c r="CE1704" s="14"/>
      <c r="CF1704" s="14"/>
      <c r="CG1704" s="14"/>
      <c r="CH1704" s="14"/>
      <c r="CI1704" s="14"/>
      <c r="CJ1704" s="14"/>
      <c r="CK1704" s="14"/>
      <c r="CL1704" s="14"/>
      <c r="CM1704" s="14"/>
      <c r="CN1704" s="14"/>
      <c r="CO1704" s="14"/>
      <c r="CP1704" s="14"/>
      <c r="CQ1704" s="14"/>
      <c r="CR1704" s="14"/>
      <c r="CS1704" s="14"/>
      <c r="CT1704" s="14"/>
      <c r="CU1704" s="14"/>
      <c r="CV1704" s="14"/>
      <c r="CW1704" s="14"/>
      <c r="CX1704" s="14"/>
      <c r="CY1704" s="14"/>
      <c r="CZ1704" s="14"/>
      <c r="DA1704" s="14"/>
      <c r="DB1704" s="14"/>
    </row>
    <row r="1705" spans="22:106" x14ac:dyDescent="0.2"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  <c r="BJ1705" s="14"/>
      <c r="BK1705" s="14"/>
      <c r="BL1705" s="14"/>
      <c r="BM1705" s="14"/>
      <c r="BN1705" s="14"/>
      <c r="BO1705" s="14"/>
      <c r="BP1705" s="14"/>
      <c r="BQ1705" s="14"/>
      <c r="BR1705" s="14"/>
      <c r="BS1705" s="14"/>
      <c r="BT1705" s="14"/>
      <c r="BU1705" s="14"/>
      <c r="BV1705" s="14"/>
      <c r="BW1705" s="14"/>
      <c r="BX1705" s="14"/>
      <c r="BY1705" s="14"/>
      <c r="BZ1705" s="14"/>
      <c r="CA1705" s="14"/>
      <c r="CB1705" s="14"/>
      <c r="CC1705" s="14"/>
      <c r="CD1705" s="14"/>
      <c r="CE1705" s="14"/>
      <c r="CF1705" s="14"/>
      <c r="CG1705" s="14"/>
      <c r="CH1705" s="14"/>
      <c r="CI1705" s="14"/>
      <c r="CJ1705" s="14"/>
      <c r="CK1705" s="14"/>
      <c r="CL1705" s="14"/>
      <c r="CM1705" s="14"/>
      <c r="CN1705" s="14"/>
      <c r="CO1705" s="14"/>
      <c r="CP1705" s="14"/>
      <c r="CQ1705" s="14"/>
      <c r="CR1705" s="14"/>
      <c r="CS1705" s="14"/>
      <c r="CT1705" s="14"/>
      <c r="CU1705" s="14"/>
      <c r="CV1705" s="14"/>
      <c r="CW1705" s="14"/>
      <c r="CX1705" s="14"/>
      <c r="CY1705" s="14"/>
      <c r="CZ1705" s="14"/>
      <c r="DA1705" s="14"/>
      <c r="DB1705" s="14"/>
    </row>
    <row r="1706" spans="22:106" x14ac:dyDescent="0.2"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  <c r="BJ1706" s="14"/>
      <c r="BK1706" s="14"/>
      <c r="BL1706" s="14"/>
      <c r="BM1706" s="14"/>
      <c r="BN1706" s="14"/>
      <c r="BO1706" s="14"/>
      <c r="BP1706" s="14"/>
      <c r="BQ1706" s="14"/>
      <c r="BR1706" s="14"/>
      <c r="BS1706" s="14"/>
      <c r="BT1706" s="14"/>
      <c r="BU1706" s="14"/>
      <c r="BV1706" s="14"/>
      <c r="BW1706" s="14"/>
      <c r="BX1706" s="14"/>
      <c r="BY1706" s="14"/>
      <c r="BZ1706" s="14"/>
      <c r="CA1706" s="14"/>
      <c r="CB1706" s="14"/>
      <c r="CC1706" s="14"/>
      <c r="CD1706" s="14"/>
      <c r="CE1706" s="14"/>
      <c r="CF1706" s="14"/>
      <c r="CG1706" s="14"/>
      <c r="CH1706" s="14"/>
      <c r="CI1706" s="14"/>
      <c r="CJ1706" s="14"/>
      <c r="CK1706" s="14"/>
      <c r="CL1706" s="14"/>
      <c r="CM1706" s="14"/>
      <c r="CN1706" s="14"/>
      <c r="CO1706" s="14"/>
      <c r="CP1706" s="14"/>
      <c r="CQ1706" s="14"/>
      <c r="CR1706" s="14"/>
      <c r="CS1706" s="14"/>
      <c r="CT1706" s="14"/>
      <c r="CU1706" s="14"/>
      <c r="CV1706" s="14"/>
      <c r="CW1706" s="14"/>
      <c r="CX1706" s="14"/>
      <c r="CY1706" s="14"/>
      <c r="CZ1706" s="14"/>
      <c r="DA1706" s="14"/>
      <c r="DB1706" s="14"/>
    </row>
    <row r="1707" spans="22:106" x14ac:dyDescent="0.2"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  <c r="BJ1707" s="14"/>
      <c r="BK1707" s="14"/>
      <c r="BL1707" s="14"/>
      <c r="BM1707" s="14"/>
      <c r="BN1707" s="14"/>
      <c r="BO1707" s="14"/>
      <c r="BP1707" s="14"/>
      <c r="BQ1707" s="14"/>
      <c r="BR1707" s="14"/>
      <c r="BS1707" s="14"/>
      <c r="BT1707" s="14"/>
      <c r="BU1707" s="14"/>
      <c r="BV1707" s="14"/>
      <c r="BW1707" s="14"/>
      <c r="BX1707" s="14"/>
      <c r="BY1707" s="14"/>
      <c r="BZ1707" s="14"/>
      <c r="CA1707" s="14"/>
      <c r="CB1707" s="14"/>
      <c r="CC1707" s="14"/>
      <c r="CD1707" s="14"/>
      <c r="CE1707" s="14"/>
      <c r="CF1707" s="14"/>
      <c r="CG1707" s="14"/>
      <c r="CH1707" s="14"/>
      <c r="CI1707" s="14"/>
      <c r="CJ1707" s="14"/>
      <c r="CK1707" s="14"/>
      <c r="CL1707" s="14"/>
      <c r="CM1707" s="14"/>
      <c r="CN1707" s="14"/>
      <c r="CO1707" s="14"/>
      <c r="CP1707" s="14"/>
      <c r="CQ1707" s="14"/>
      <c r="CR1707" s="14"/>
      <c r="CS1707" s="14"/>
      <c r="CT1707" s="14"/>
      <c r="CU1707" s="14"/>
      <c r="CV1707" s="14"/>
      <c r="CW1707" s="14"/>
      <c r="CX1707" s="14"/>
      <c r="CY1707" s="14"/>
      <c r="CZ1707" s="14"/>
      <c r="DA1707" s="14"/>
      <c r="DB1707" s="14"/>
    </row>
    <row r="1708" spans="22:106" x14ac:dyDescent="0.2"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  <c r="BJ1708" s="14"/>
      <c r="BK1708" s="14"/>
      <c r="BL1708" s="14"/>
      <c r="BM1708" s="14"/>
      <c r="BN1708" s="14"/>
      <c r="BO1708" s="14"/>
      <c r="BP1708" s="14"/>
      <c r="BQ1708" s="14"/>
      <c r="BR1708" s="14"/>
      <c r="BS1708" s="14"/>
      <c r="BT1708" s="14"/>
      <c r="BU1708" s="14"/>
      <c r="BV1708" s="14"/>
      <c r="BW1708" s="14"/>
      <c r="BX1708" s="14"/>
      <c r="BY1708" s="14"/>
      <c r="BZ1708" s="14"/>
      <c r="CA1708" s="14"/>
      <c r="CB1708" s="14"/>
      <c r="CC1708" s="14"/>
      <c r="CD1708" s="14"/>
      <c r="CE1708" s="14"/>
      <c r="CF1708" s="14"/>
      <c r="CG1708" s="14"/>
      <c r="CH1708" s="14"/>
      <c r="CI1708" s="14"/>
      <c r="CJ1708" s="14"/>
      <c r="CK1708" s="14"/>
      <c r="CL1708" s="14"/>
      <c r="CM1708" s="14"/>
      <c r="CN1708" s="14"/>
      <c r="CO1708" s="14"/>
      <c r="CP1708" s="14"/>
      <c r="CQ1708" s="14"/>
      <c r="CR1708" s="14"/>
      <c r="CS1708" s="14"/>
      <c r="CT1708" s="14"/>
      <c r="CU1708" s="14"/>
      <c r="CV1708" s="14"/>
      <c r="CW1708" s="14"/>
      <c r="CX1708" s="14"/>
      <c r="CY1708" s="14"/>
      <c r="CZ1708" s="14"/>
      <c r="DA1708" s="14"/>
      <c r="DB1708" s="14"/>
    </row>
    <row r="1709" spans="22:106" x14ac:dyDescent="0.2"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  <c r="BJ1709" s="14"/>
      <c r="BK1709" s="14"/>
      <c r="BL1709" s="14"/>
      <c r="BM1709" s="14"/>
      <c r="BN1709" s="14"/>
      <c r="BO1709" s="14"/>
      <c r="BP1709" s="14"/>
      <c r="BQ1709" s="14"/>
      <c r="BR1709" s="14"/>
      <c r="BS1709" s="14"/>
      <c r="BT1709" s="14"/>
      <c r="BU1709" s="14"/>
      <c r="BV1709" s="14"/>
      <c r="BW1709" s="14"/>
      <c r="BX1709" s="14"/>
      <c r="BY1709" s="14"/>
      <c r="BZ1709" s="14"/>
      <c r="CA1709" s="14"/>
      <c r="CB1709" s="14"/>
      <c r="CC1709" s="14"/>
      <c r="CD1709" s="14"/>
      <c r="CE1709" s="14"/>
      <c r="CF1709" s="14"/>
      <c r="CG1709" s="14"/>
      <c r="CH1709" s="14"/>
      <c r="CI1709" s="14"/>
      <c r="CJ1709" s="14"/>
      <c r="CK1709" s="14"/>
      <c r="CL1709" s="14"/>
      <c r="CM1709" s="14"/>
      <c r="CN1709" s="14"/>
      <c r="CO1709" s="14"/>
      <c r="CP1709" s="14"/>
      <c r="CQ1709" s="14"/>
      <c r="CR1709" s="14"/>
      <c r="CS1709" s="14"/>
      <c r="CT1709" s="14"/>
      <c r="CU1709" s="14"/>
      <c r="CV1709" s="14"/>
      <c r="CW1709" s="14"/>
      <c r="CX1709" s="14"/>
      <c r="CY1709" s="14"/>
      <c r="CZ1709" s="14"/>
      <c r="DA1709" s="14"/>
      <c r="DB1709" s="14"/>
    </row>
    <row r="1710" spans="22:106" x14ac:dyDescent="0.2"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  <c r="BJ1710" s="14"/>
      <c r="BK1710" s="14"/>
      <c r="BL1710" s="14"/>
      <c r="BM1710" s="14"/>
      <c r="BN1710" s="14"/>
      <c r="BO1710" s="14"/>
      <c r="BP1710" s="14"/>
      <c r="BQ1710" s="14"/>
      <c r="BR1710" s="14"/>
      <c r="BS1710" s="14"/>
      <c r="BT1710" s="14"/>
      <c r="BU1710" s="14"/>
      <c r="BV1710" s="14"/>
      <c r="BW1710" s="14"/>
      <c r="BX1710" s="14"/>
      <c r="BY1710" s="14"/>
      <c r="BZ1710" s="14"/>
      <c r="CA1710" s="14"/>
      <c r="CB1710" s="14"/>
      <c r="CC1710" s="14"/>
      <c r="CD1710" s="14"/>
      <c r="CE1710" s="14"/>
      <c r="CF1710" s="14"/>
      <c r="CG1710" s="14"/>
      <c r="CH1710" s="14"/>
      <c r="CI1710" s="14"/>
      <c r="CJ1710" s="14"/>
      <c r="CK1710" s="14"/>
      <c r="CL1710" s="14"/>
      <c r="CM1710" s="14"/>
      <c r="CN1710" s="14"/>
      <c r="CO1710" s="14"/>
      <c r="CP1710" s="14"/>
      <c r="CQ1710" s="14"/>
      <c r="CR1710" s="14"/>
      <c r="CS1710" s="14"/>
      <c r="CT1710" s="14"/>
      <c r="CU1710" s="14"/>
      <c r="CV1710" s="14"/>
      <c r="CW1710" s="14"/>
      <c r="CX1710" s="14"/>
      <c r="CY1710" s="14"/>
      <c r="CZ1710" s="14"/>
      <c r="DA1710" s="14"/>
      <c r="DB1710" s="14"/>
    </row>
    <row r="1711" spans="22:106" x14ac:dyDescent="0.2"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  <c r="BJ1711" s="14"/>
      <c r="BK1711" s="14"/>
      <c r="BL1711" s="14"/>
      <c r="BM1711" s="14"/>
      <c r="BN1711" s="14"/>
      <c r="BO1711" s="14"/>
      <c r="BP1711" s="14"/>
      <c r="BQ1711" s="14"/>
      <c r="BR1711" s="14"/>
      <c r="BS1711" s="14"/>
      <c r="BT1711" s="14"/>
      <c r="BU1711" s="14"/>
      <c r="BV1711" s="14"/>
      <c r="BW1711" s="14"/>
      <c r="BX1711" s="14"/>
      <c r="BY1711" s="14"/>
      <c r="BZ1711" s="14"/>
      <c r="CA1711" s="14"/>
      <c r="CB1711" s="14"/>
      <c r="CC1711" s="14"/>
      <c r="CD1711" s="14"/>
      <c r="CE1711" s="14"/>
      <c r="CF1711" s="14"/>
      <c r="CG1711" s="14"/>
      <c r="CH1711" s="14"/>
      <c r="CI1711" s="14"/>
      <c r="CJ1711" s="14"/>
      <c r="CK1711" s="14"/>
      <c r="CL1711" s="14"/>
      <c r="CM1711" s="14"/>
      <c r="CN1711" s="14"/>
      <c r="CO1711" s="14"/>
      <c r="CP1711" s="14"/>
      <c r="CQ1711" s="14"/>
      <c r="CR1711" s="14"/>
      <c r="CS1711" s="14"/>
      <c r="CT1711" s="14"/>
      <c r="CU1711" s="14"/>
      <c r="CV1711" s="14"/>
      <c r="CW1711" s="14"/>
      <c r="CX1711" s="14"/>
      <c r="CY1711" s="14"/>
      <c r="CZ1711" s="14"/>
      <c r="DA1711" s="14"/>
      <c r="DB1711" s="14"/>
    </row>
    <row r="1712" spans="22:106" x14ac:dyDescent="0.2"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  <c r="BJ1712" s="14"/>
      <c r="BK1712" s="14"/>
      <c r="BL1712" s="14"/>
      <c r="BM1712" s="14"/>
      <c r="BN1712" s="14"/>
      <c r="BO1712" s="14"/>
      <c r="BP1712" s="14"/>
      <c r="BQ1712" s="14"/>
      <c r="BR1712" s="14"/>
      <c r="BS1712" s="14"/>
      <c r="BT1712" s="14"/>
      <c r="BU1712" s="14"/>
      <c r="BV1712" s="14"/>
      <c r="BW1712" s="14"/>
      <c r="BX1712" s="14"/>
      <c r="BY1712" s="14"/>
      <c r="BZ1712" s="14"/>
      <c r="CA1712" s="14"/>
      <c r="CB1712" s="14"/>
      <c r="CC1712" s="14"/>
      <c r="CD1712" s="14"/>
      <c r="CE1712" s="14"/>
      <c r="CF1712" s="14"/>
      <c r="CG1712" s="14"/>
      <c r="CH1712" s="14"/>
      <c r="CI1712" s="14"/>
      <c r="CJ1712" s="14"/>
      <c r="CK1712" s="14"/>
      <c r="CL1712" s="14"/>
      <c r="CM1712" s="14"/>
      <c r="CN1712" s="14"/>
      <c r="CO1712" s="14"/>
      <c r="CP1712" s="14"/>
      <c r="CQ1712" s="14"/>
      <c r="CR1712" s="14"/>
      <c r="CS1712" s="14"/>
      <c r="CT1712" s="14"/>
      <c r="CU1712" s="14"/>
      <c r="CV1712" s="14"/>
      <c r="CW1712" s="14"/>
      <c r="CX1712" s="14"/>
      <c r="CY1712" s="14"/>
      <c r="CZ1712" s="14"/>
      <c r="DA1712" s="14"/>
      <c r="DB1712" s="14"/>
    </row>
    <row r="1713" spans="22:106" x14ac:dyDescent="0.2"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  <c r="BJ1713" s="14"/>
      <c r="BK1713" s="14"/>
      <c r="BL1713" s="14"/>
      <c r="BM1713" s="14"/>
      <c r="BN1713" s="14"/>
      <c r="BO1713" s="14"/>
      <c r="BP1713" s="14"/>
      <c r="BQ1713" s="14"/>
      <c r="BR1713" s="14"/>
      <c r="BS1713" s="14"/>
      <c r="BT1713" s="14"/>
      <c r="BU1713" s="14"/>
      <c r="BV1713" s="14"/>
      <c r="BW1713" s="14"/>
      <c r="BX1713" s="14"/>
      <c r="BY1713" s="14"/>
      <c r="BZ1713" s="14"/>
      <c r="CA1713" s="14"/>
      <c r="CB1713" s="14"/>
      <c r="CC1713" s="14"/>
      <c r="CD1713" s="14"/>
      <c r="CE1713" s="14"/>
      <c r="CF1713" s="14"/>
      <c r="CG1713" s="14"/>
      <c r="CH1713" s="14"/>
      <c r="CI1713" s="14"/>
      <c r="CJ1713" s="14"/>
      <c r="CK1713" s="14"/>
      <c r="CL1713" s="14"/>
      <c r="CM1713" s="14"/>
      <c r="CN1713" s="14"/>
      <c r="CO1713" s="14"/>
      <c r="CP1713" s="14"/>
      <c r="CQ1713" s="14"/>
      <c r="CR1713" s="14"/>
      <c r="CS1713" s="14"/>
      <c r="CT1713" s="14"/>
      <c r="CU1713" s="14"/>
      <c r="CV1713" s="14"/>
      <c r="CW1713" s="14"/>
      <c r="CX1713" s="14"/>
      <c r="CY1713" s="14"/>
      <c r="CZ1713" s="14"/>
      <c r="DA1713" s="14"/>
      <c r="DB1713" s="14"/>
    </row>
    <row r="1714" spans="22:106" x14ac:dyDescent="0.2"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  <c r="BJ1714" s="14"/>
      <c r="BK1714" s="14"/>
      <c r="BL1714" s="14"/>
      <c r="BM1714" s="14"/>
      <c r="BN1714" s="14"/>
      <c r="BO1714" s="14"/>
      <c r="BP1714" s="14"/>
      <c r="BQ1714" s="14"/>
      <c r="BR1714" s="14"/>
      <c r="BS1714" s="14"/>
      <c r="BT1714" s="14"/>
      <c r="BU1714" s="14"/>
      <c r="BV1714" s="14"/>
      <c r="BW1714" s="14"/>
      <c r="BX1714" s="14"/>
      <c r="BY1714" s="14"/>
      <c r="BZ1714" s="14"/>
      <c r="CA1714" s="14"/>
      <c r="CB1714" s="14"/>
      <c r="CC1714" s="14"/>
      <c r="CD1714" s="14"/>
      <c r="CE1714" s="14"/>
      <c r="CF1714" s="14"/>
      <c r="CG1714" s="14"/>
      <c r="CH1714" s="14"/>
      <c r="CI1714" s="14"/>
      <c r="CJ1714" s="14"/>
      <c r="CK1714" s="14"/>
      <c r="CL1714" s="14"/>
      <c r="CM1714" s="14"/>
      <c r="CN1714" s="14"/>
      <c r="CO1714" s="14"/>
      <c r="CP1714" s="14"/>
      <c r="CQ1714" s="14"/>
      <c r="CR1714" s="14"/>
      <c r="CS1714" s="14"/>
      <c r="CT1714" s="14"/>
      <c r="CU1714" s="14"/>
      <c r="CV1714" s="14"/>
      <c r="CW1714" s="14"/>
      <c r="CX1714" s="14"/>
      <c r="CY1714" s="14"/>
      <c r="CZ1714" s="14"/>
      <c r="DA1714" s="14"/>
      <c r="DB1714" s="14"/>
    </row>
    <row r="1715" spans="22:106" x14ac:dyDescent="0.2"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14"/>
      <c r="BJ1715" s="14"/>
      <c r="BK1715" s="14"/>
      <c r="BL1715" s="14"/>
      <c r="BM1715" s="14"/>
      <c r="BN1715" s="14"/>
      <c r="BO1715" s="14"/>
      <c r="BP1715" s="14"/>
      <c r="BQ1715" s="14"/>
      <c r="BR1715" s="14"/>
      <c r="BS1715" s="14"/>
      <c r="BT1715" s="14"/>
      <c r="BU1715" s="14"/>
      <c r="BV1715" s="14"/>
      <c r="BW1715" s="14"/>
      <c r="BX1715" s="14"/>
      <c r="BY1715" s="14"/>
      <c r="BZ1715" s="14"/>
      <c r="CA1715" s="14"/>
      <c r="CB1715" s="14"/>
      <c r="CC1715" s="14"/>
      <c r="CD1715" s="14"/>
      <c r="CE1715" s="14"/>
      <c r="CF1715" s="14"/>
      <c r="CG1715" s="14"/>
      <c r="CH1715" s="14"/>
      <c r="CI1715" s="14"/>
      <c r="CJ1715" s="14"/>
      <c r="CK1715" s="14"/>
      <c r="CL1715" s="14"/>
      <c r="CM1715" s="14"/>
      <c r="CN1715" s="14"/>
      <c r="CO1715" s="14"/>
      <c r="CP1715" s="14"/>
      <c r="CQ1715" s="14"/>
      <c r="CR1715" s="14"/>
      <c r="CS1715" s="14"/>
      <c r="CT1715" s="14"/>
      <c r="CU1715" s="14"/>
      <c r="CV1715" s="14"/>
      <c r="CW1715" s="14"/>
      <c r="CX1715" s="14"/>
      <c r="CY1715" s="14"/>
      <c r="CZ1715" s="14"/>
      <c r="DA1715" s="14"/>
      <c r="DB1715" s="14"/>
    </row>
    <row r="1716" spans="22:106" x14ac:dyDescent="0.2"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14"/>
      <c r="BJ1716" s="14"/>
      <c r="BK1716" s="14"/>
      <c r="BL1716" s="14"/>
      <c r="BM1716" s="14"/>
      <c r="BN1716" s="14"/>
      <c r="BO1716" s="14"/>
      <c r="BP1716" s="14"/>
      <c r="BQ1716" s="14"/>
      <c r="BR1716" s="14"/>
      <c r="BS1716" s="14"/>
      <c r="BT1716" s="14"/>
      <c r="BU1716" s="14"/>
      <c r="BV1716" s="14"/>
      <c r="BW1716" s="14"/>
      <c r="BX1716" s="14"/>
      <c r="BY1716" s="14"/>
      <c r="BZ1716" s="14"/>
      <c r="CA1716" s="14"/>
      <c r="CB1716" s="14"/>
      <c r="CC1716" s="14"/>
      <c r="CD1716" s="14"/>
      <c r="CE1716" s="14"/>
      <c r="CF1716" s="14"/>
      <c r="CG1716" s="14"/>
      <c r="CH1716" s="14"/>
      <c r="CI1716" s="14"/>
      <c r="CJ1716" s="14"/>
      <c r="CK1716" s="14"/>
      <c r="CL1716" s="14"/>
      <c r="CM1716" s="14"/>
      <c r="CN1716" s="14"/>
      <c r="CO1716" s="14"/>
      <c r="CP1716" s="14"/>
      <c r="CQ1716" s="14"/>
      <c r="CR1716" s="14"/>
      <c r="CS1716" s="14"/>
      <c r="CT1716" s="14"/>
      <c r="CU1716" s="14"/>
      <c r="CV1716" s="14"/>
      <c r="CW1716" s="14"/>
      <c r="CX1716" s="14"/>
      <c r="CY1716" s="14"/>
      <c r="CZ1716" s="14"/>
      <c r="DA1716" s="14"/>
      <c r="DB1716" s="14"/>
    </row>
    <row r="1717" spans="22:106" x14ac:dyDescent="0.2"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14"/>
      <c r="BJ1717" s="14"/>
      <c r="BK1717" s="14"/>
      <c r="BL1717" s="14"/>
      <c r="BM1717" s="14"/>
      <c r="BN1717" s="14"/>
      <c r="BO1717" s="14"/>
      <c r="BP1717" s="14"/>
      <c r="BQ1717" s="14"/>
      <c r="BR1717" s="14"/>
      <c r="BS1717" s="14"/>
      <c r="BT1717" s="14"/>
      <c r="BU1717" s="14"/>
      <c r="BV1717" s="14"/>
      <c r="BW1717" s="14"/>
      <c r="BX1717" s="14"/>
      <c r="BY1717" s="14"/>
      <c r="BZ1717" s="14"/>
      <c r="CA1717" s="14"/>
      <c r="CB1717" s="14"/>
      <c r="CC1717" s="14"/>
      <c r="CD1717" s="14"/>
      <c r="CE1717" s="14"/>
      <c r="CF1717" s="14"/>
      <c r="CG1717" s="14"/>
      <c r="CH1717" s="14"/>
      <c r="CI1717" s="14"/>
      <c r="CJ1717" s="14"/>
      <c r="CK1717" s="14"/>
      <c r="CL1717" s="14"/>
      <c r="CM1717" s="14"/>
      <c r="CN1717" s="14"/>
      <c r="CO1717" s="14"/>
      <c r="CP1717" s="14"/>
      <c r="CQ1717" s="14"/>
      <c r="CR1717" s="14"/>
      <c r="CS1717" s="14"/>
      <c r="CT1717" s="14"/>
      <c r="CU1717" s="14"/>
      <c r="CV1717" s="14"/>
      <c r="CW1717" s="14"/>
      <c r="CX1717" s="14"/>
      <c r="CY1717" s="14"/>
      <c r="CZ1717" s="14"/>
      <c r="DA1717" s="14"/>
      <c r="DB1717" s="14"/>
    </row>
    <row r="1718" spans="22:106" x14ac:dyDescent="0.2"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14"/>
      <c r="BJ1718" s="14"/>
      <c r="BK1718" s="14"/>
      <c r="BL1718" s="14"/>
      <c r="BM1718" s="14"/>
      <c r="BN1718" s="14"/>
      <c r="BO1718" s="14"/>
      <c r="BP1718" s="14"/>
      <c r="BQ1718" s="14"/>
      <c r="BR1718" s="14"/>
      <c r="BS1718" s="14"/>
      <c r="BT1718" s="14"/>
      <c r="BU1718" s="14"/>
      <c r="BV1718" s="14"/>
      <c r="BW1718" s="14"/>
      <c r="BX1718" s="14"/>
      <c r="BY1718" s="14"/>
      <c r="BZ1718" s="14"/>
      <c r="CA1718" s="14"/>
      <c r="CB1718" s="14"/>
      <c r="CC1718" s="14"/>
      <c r="CD1718" s="14"/>
      <c r="CE1718" s="14"/>
      <c r="CF1718" s="14"/>
      <c r="CG1718" s="14"/>
      <c r="CH1718" s="14"/>
      <c r="CI1718" s="14"/>
      <c r="CJ1718" s="14"/>
      <c r="CK1718" s="14"/>
      <c r="CL1718" s="14"/>
      <c r="CM1718" s="14"/>
      <c r="CN1718" s="14"/>
      <c r="CO1718" s="14"/>
      <c r="CP1718" s="14"/>
      <c r="CQ1718" s="14"/>
      <c r="CR1718" s="14"/>
      <c r="CS1718" s="14"/>
      <c r="CT1718" s="14"/>
      <c r="CU1718" s="14"/>
      <c r="CV1718" s="14"/>
      <c r="CW1718" s="14"/>
      <c r="CX1718" s="14"/>
      <c r="CY1718" s="14"/>
      <c r="CZ1718" s="14"/>
      <c r="DA1718" s="14"/>
      <c r="DB1718" s="14"/>
    </row>
    <row r="1719" spans="22:106" x14ac:dyDescent="0.2"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14"/>
      <c r="BJ1719" s="14"/>
      <c r="BK1719" s="14"/>
      <c r="BL1719" s="14"/>
      <c r="BM1719" s="14"/>
      <c r="BN1719" s="14"/>
      <c r="BO1719" s="14"/>
      <c r="BP1719" s="14"/>
      <c r="BQ1719" s="14"/>
      <c r="BR1719" s="14"/>
      <c r="BS1719" s="14"/>
      <c r="BT1719" s="14"/>
      <c r="BU1719" s="14"/>
      <c r="BV1719" s="14"/>
      <c r="BW1719" s="14"/>
      <c r="BX1719" s="14"/>
      <c r="BY1719" s="14"/>
      <c r="BZ1719" s="14"/>
      <c r="CA1719" s="14"/>
      <c r="CB1719" s="14"/>
      <c r="CC1719" s="14"/>
      <c r="CD1719" s="14"/>
      <c r="CE1719" s="14"/>
      <c r="CF1719" s="14"/>
      <c r="CG1719" s="14"/>
      <c r="CH1719" s="14"/>
      <c r="CI1719" s="14"/>
      <c r="CJ1719" s="14"/>
      <c r="CK1719" s="14"/>
      <c r="CL1719" s="14"/>
      <c r="CM1719" s="14"/>
      <c r="CN1719" s="14"/>
      <c r="CO1719" s="14"/>
      <c r="CP1719" s="14"/>
      <c r="CQ1719" s="14"/>
      <c r="CR1719" s="14"/>
      <c r="CS1719" s="14"/>
      <c r="CT1719" s="14"/>
      <c r="CU1719" s="14"/>
      <c r="CV1719" s="14"/>
      <c r="CW1719" s="14"/>
      <c r="CX1719" s="14"/>
      <c r="CY1719" s="14"/>
      <c r="CZ1719" s="14"/>
      <c r="DA1719" s="14"/>
      <c r="DB1719" s="14"/>
    </row>
    <row r="1720" spans="22:106" x14ac:dyDescent="0.2"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14"/>
      <c r="BJ1720" s="14"/>
      <c r="BK1720" s="14"/>
      <c r="BL1720" s="14"/>
      <c r="BM1720" s="14"/>
      <c r="BN1720" s="14"/>
      <c r="BO1720" s="14"/>
      <c r="BP1720" s="14"/>
      <c r="BQ1720" s="14"/>
      <c r="BR1720" s="14"/>
      <c r="BS1720" s="14"/>
      <c r="BT1720" s="14"/>
      <c r="BU1720" s="14"/>
      <c r="BV1720" s="14"/>
      <c r="BW1720" s="14"/>
      <c r="BX1720" s="14"/>
      <c r="BY1720" s="14"/>
      <c r="BZ1720" s="14"/>
      <c r="CA1720" s="14"/>
      <c r="CB1720" s="14"/>
      <c r="CC1720" s="14"/>
      <c r="CD1720" s="14"/>
      <c r="CE1720" s="14"/>
      <c r="CF1720" s="14"/>
      <c r="CG1720" s="14"/>
      <c r="CH1720" s="14"/>
      <c r="CI1720" s="14"/>
      <c r="CJ1720" s="14"/>
      <c r="CK1720" s="14"/>
      <c r="CL1720" s="14"/>
      <c r="CM1720" s="14"/>
      <c r="CN1720" s="14"/>
      <c r="CO1720" s="14"/>
      <c r="CP1720" s="14"/>
      <c r="CQ1720" s="14"/>
      <c r="CR1720" s="14"/>
      <c r="CS1720" s="14"/>
      <c r="CT1720" s="14"/>
      <c r="CU1720" s="14"/>
      <c r="CV1720" s="14"/>
      <c r="CW1720" s="14"/>
      <c r="CX1720" s="14"/>
      <c r="CY1720" s="14"/>
      <c r="CZ1720" s="14"/>
      <c r="DA1720" s="14"/>
      <c r="DB1720" s="14"/>
    </row>
    <row r="1721" spans="22:106" x14ac:dyDescent="0.2"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14"/>
      <c r="BJ1721" s="14"/>
      <c r="BK1721" s="14"/>
      <c r="BL1721" s="14"/>
      <c r="BM1721" s="14"/>
      <c r="BN1721" s="14"/>
      <c r="BO1721" s="14"/>
      <c r="BP1721" s="14"/>
      <c r="BQ1721" s="14"/>
      <c r="BR1721" s="14"/>
      <c r="BS1721" s="14"/>
      <c r="BT1721" s="14"/>
      <c r="BU1721" s="14"/>
      <c r="BV1721" s="14"/>
      <c r="BW1721" s="14"/>
      <c r="BX1721" s="14"/>
      <c r="BY1721" s="14"/>
      <c r="BZ1721" s="14"/>
      <c r="CA1721" s="14"/>
      <c r="CB1721" s="14"/>
      <c r="CC1721" s="14"/>
      <c r="CD1721" s="14"/>
      <c r="CE1721" s="14"/>
      <c r="CF1721" s="14"/>
      <c r="CG1721" s="14"/>
      <c r="CH1721" s="14"/>
      <c r="CI1721" s="14"/>
      <c r="CJ1721" s="14"/>
      <c r="CK1721" s="14"/>
      <c r="CL1721" s="14"/>
      <c r="CM1721" s="14"/>
      <c r="CN1721" s="14"/>
      <c r="CO1721" s="14"/>
      <c r="CP1721" s="14"/>
      <c r="CQ1721" s="14"/>
      <c r="CR1721" s="14"/>
      <c r="CS1721" s="14"/>
      <c r="CT1721" s="14"/>
      <c r="CU1721" s="14"/>
      <c r="CV1721" s="14"/>
      <c r="CW1721" s="14"/>
      <c r="CX1721" s="14"/>
      <c r="CY1721" s="14"/>
      <c r="CZ1721" s="14"/>
      <c r="DA1721" s="14"/>
      <c r="DB1721" s="14"/>
    </row>
    <row r="1722" spans="22:106" x14ac:dyDescent="0.2"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14"/>
      <c r="BJ1722" s="14"/>
      <c r="BK1722" s="14"/>
      <c r="BL1722" s="14"/>
      <c r="BM1722" s="14"/>
      <c r="BN1722" s="14"/>
      <c r="BO1722" s="14"/>
      <c r="BP1722" s="14"/>
      <c r="BQ1722" s="14"/>
      <c r="BR1722" s="14"/>
      <c r="BS1722" s="14"/>
      <c r="BT1722" s="14"/>
      <c r="BU1722" s="14"/>
      <c r="BV1722" s="14"/>
      <c r="BW1722" s="14"/>
      <c r="BX1722" s="14"/>
      <c r="BY1722" s="14"/>
      <c r="BZ1722" s="14"/>
      <c r="CA1722" s="14"/>
      <c r="CB1722" s="14"/>
      <c r="CC1722" s="14"/>
      <c r="CD1722" s="14"/>
      <c r="CE1722" s="14"/>
      <c r="CF1722" s="14"/>
      <c r="CG1722" s="14"/>
      <c r="CH1722" s="14"/>
      <c r="CI1722" s="14"/>
      <c r="CJ1722" s="14"/>
      <c r="CK1722" s="14"/>
      <c r="CL1722" s="14"/>
      <c r="CM1722" s="14"/>
      <c r="CN1722" s="14"/>
      <c r="CO1722" s="14"/>
      <c r="CP1722" s="14"/>
      <c r="CQ1722" s="14"/>
      <c r="CR1722" s="14"/>
      <c r="CS1722" s="14"/>
      <c r="CT1722" s="14"/>
      <c r="CU1722" s="14"/>
      <c r="CV1722" s="14"/>
      <c r="CW1722" s="14"/>
      <c r="CX1722" s="14"/>
      <c r="CY1722" s="14"/>
      <c r="CZ1722" s="14"/>
      <c r="DA1722" s="14"/>
      <c r="DB1722" s="14"/>
    </row>
    <row r="1723" spans="22:106" x14ac:dyDescent="0.2"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14"/>
      <c r="BJ1723" s="14"/>
      <c r="BK1723" s="14"/>
      <c r="BL1723" s="14"/>
      <c r="BM1723" s="14"/>
      <c r="BN1723" s="14"/>
      <c r="BO1723" s="14"/>
      <c r="BP1723" s="14"/>
      <c r="BQ1723" s="14"/>
      <c r="BR1723" s="14"/>
      <c r="BS1723" s="14"/>
      <c r="BT1723" s="14"/>
      <c r="BU1723" s="14"/>
      <c r="BV1723" s="14"/>
      <c r="BW1723" s="14"/>
      <c r="BX1723" s="14"/>
      <c r="BY1723" s="14"/>
      <c r="BZ1723" s="14"/>
      <c r="CA1723" s="14"/>
      <c r="CB1723" s="14"/>
      <c r="CC1723" s="14"/>
      <c r="CD1723" s="14"/>
      <c r="CE1723" s="14"/>
      <c r="CF1723" s="14"/>
      <c r="CG1723" s="14"/>
      <c r="CH1723" s="14"/>
      <c r="CI1723" s="14"/>
      <c r="CJ1723" s="14"/>
      <c r="CK1723" s="14"/>
      <c r="CL1723" s="14"/>
      <c r="CM1723" s="14"/>
      <c r="CN1723" s="14"/>
      <c r="CO1723" s="14"/>
      <c r="CP1723" s="14"/>
      <c r="CQ1723" s="14"/>
      <c r="CR1723" s="14"/>
      <c r="CS1723" s="14"/>
      <c r="CT1723" s="14"/>
      <c r="CU1723" s="14"/>
      <c r="CV1723" s="14"/>
      <c r="CW1723" s="14"/>
      <c r="CX1723" s="14"/>
      <c r="CY1723" s="14"/>
      <c r="CZ1723" s="14"/>
      <c r="DA1723" s="14"/>
      <c r="DB1723" s="14"/>
    </row>
    <row r="1724" spans="22:106" x14ac:dyDescent="0.2"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14"/>
      <c r="BJ1724" s="14"/>
      <c r="BK1724" s="14"/>
      <c r="BL1724" s="14"/>
      <c r="BM1724" s="14"/>
      <c r="BN1724" s="14"/>
      <c r="BO1724" s="14"/>
      <c r="BP1724" s="14"/>
      <c r="BQ1724" s="14"/>
      <c r="BR1724" s="14"/>
      <c r="BS1724" s="14"/>
      <c r="BT1724" s="14"/>
      <c r="BU1724" s="14"/>
      <c r="BV1724" s="14"/>
      <c r="BW1724" s="14"/>
      <c r="BX1724" s="14"/>
      <c r="BY1724" s="14"/>
      <c r="BZ1724" s="14"/>
      <c r="CA1724" s="14"/>
      <c r="CB1724" s="14"/>
      <c r="CC1724" s="14"/>
      <c r="CD1724" s="14"/>
      <c r="CE1724" s="14"/>
      <c r="CF1724" s="14"/>
      <c r="CG1724" s="14"/>
      <c r="CH1724" s="14"/>
      <c r="CI1724" s="14"/>
      <c r="CJ1724" s="14"/>
      <c r="CK1724" s="14"/>
      <c r="CL1724" s="14"/>
      <c r="CM1724" s="14"/>
      <c r="CN1724" s="14"/>
      <c r="CO1724" s="14"/>
      <c r="CP1724" s="14"/>
      <c r="CQ1724" s="14"/>
      <c r="CR1724" s="14"/>
      <c r="CS1724" s="14"/>
      <c r="CT1724" s="14"/>
      <c r="CU1724" s="14"/>
      <c r="CV1724" s="14"/>
      <c r="CW1724" s="14"/>
      <c r="CX1724" s="14"/>
      <c r="CY1724" s="14"/>
      <c r="CZ1724" s="14"/>
      <c r="DA1724" s="14"/>
      <c r="DB1724" s="14"/>
    </row>
    <row r="1725" spans="22:106" x14ac:dyDescent="0.2"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14"/>
      <c r="BJ1725" s="14"/>
      <c r="BK1725" s="14"/>
      <c r="BL1725" s="14"/>
      <c r="BM1725" s="14"/>
      <c r="BN1725" s="14"/>
      <c r="BO1725" s="14"/>
      <c r="BP1725" s="14"/>
      <c r="BQ1725" s="14"/>
      <c r="BR1725" s="14"/>
      <c r="BS1725" s="14"/>
      <c r="BT1725" s="14"/>
      <c r="BU1725" s="14"/>
      <c r="BV1725" s="14"/>
      <c r="BW1725" s="14"/>
      <c r="BX1725" s="14"/>
      <c r="BY1725" s="14"/>
      <c r="BZ1725" s="14"/>
      <c r="CA1725" s="14"/>
      <c r="CB1725" s="14"/>
      <c r="CC1725" s="14"/>
      <c r="CD1725" s="14"/>
      <c r="CE1725" s="14"/>
      <c r="CF1725" s="14"/>
      <c r="CG1725" s="14"/>
      <c r="CH1725" s="14"/>
      <c r="CI1725" s="14"/>
      <c r="CJ1725" s="14"/>
      <c r="CK1725" s="14"/>
      <c r="CL1725" s="14"/>
      <c r="CM1725" s="14"/>
      <c r="CN1725" s="14"/>
      <c r="CO1725" s="14"/>
      <c r="CP1725" s="14"/>
      <c r="CQ1725" s="14"/>
      <c r="CR1725" s="14"/>
      <c r="CS1725" s="14"/>
      <c r="CT1725" s="14"/>
      <c r="CU1725" s="14"/>
      <c r="CV1725" s="14"/>
      <c r="CW1725" s="14"/>
      <c r="CX1725" s="14"/>
      <c r="CY1725" s="14"/>
      <c r="CZ1725" s="14"/>
      <c r="DA1725" s="14"/>
      <c r="DB1725" s="14"/>
    </row>
    <row r="1726" spans="22:106" x14ac:dyDescent="0.2"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14"/>
      <c r="BJ1726" s="14"/>
      <c r="BK1726" s="14"/>
      <c r="BL1726" s="14"/>
      <c r="BM1726" s="14"/>
      <c r="BN1726" s="14"/>
      <c r="BO1726" s="14"/>
      <c r="BP1726" s="14"/>
      <c r="BQ1726" s="14"/>
      <c r="BR1726" s="14"/>
      <c r="BS1726" s="14"/>
      <c r="BT1726" s="14"/>
      <c r="BU1726" s="14"/>
      <c r="BV1726" s="14"/>
      <c r="BW1726" s="14"/>
      <c r="BX1726" s="14"/>
      <c r="BY1726" s="14"/>
      <c r="BZ1726" s="14"/>
      <c r="CA1726" s="14"/>
      <c r="CB1726" s="14"/>
      <c r="CC1726" s="14"/>
      <c r="CD1726" s="14"/>
      <c r="CE1726" s="14"/>
      <c r="CF1726" s="14"/>
      <c r="CG1726" s="14"/>
      <c r="CH1726" s="14"/>
      <c r="CI1726" s="14"/>
      <c r="CJ1726" s="14"/>
      <c r="CK1726" s="14"/>
      <c r="CL1726" s="14"/>
      <c r="CM1726" s="14"/>
      <c r="CN1726" s="14"/>
      <c r="CO1726" s="14"/>
      <c r="CP1726" s="14"/>
      <c r="CQ1726" s="14"/>
      <c r="CR1726" s="14"/>
      <c r="CS1726" s="14"/>
      <c r="CT1726" s="14"/>
      <c r="CU1726" s="14"/>
      <c r="CV1726" s="14"/>
      <c r="CW1726" s="14"/>
      <c r="CX1726" s="14"/>
      <c r="CY1726" s="14"/>
      <c r="CZ1726" s="14"/>
      <c r="DA1726" s="14"/>
      <c r="DB1726" s="14"/>
    </row>
    <row r="1727" spans="22:106" x14ac:dyDescent="0.2"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14"/>
      <c r="BJ1727" s="14"/>
      <c r="BK1727" s="14"/>
      <c r="BL1727" s="14"/>
      <c r="BM1727" s="14"/>
      <c r="BN1727" s="14"/>
      <c r="BO1727" s="14"/>
      <c r="BP1727" s="14"/>
      <c r="BQ1727" s="14"/>
      <c r="BR1727" s="14"/>
      <c r="BS1727" s="14"/>
      <c r="BT1727" s="14"/>
      <c r="BU1727" s="14"/>
      <c r="BV1727" s="14"/>
      <c r="BW1727" s="14"/>
      <c r="BX1727" s="14"/>
      <c r="BY1727" s="14"/>
      <c r="BZ1727" s="14"/>
      <c r="CA1727" s="14"/>
      <c r="CB1727" s="14"/>
      <c r="CC1727" s="14"/>
      <c r="CD1727" s="14"/>
      <c r="CE1727" s="14"/>
      <c r="CF1727" s="14"/>
      <c r="CG1727" s="14"/>
      <c r="CH1727" s="14"/>
      <c r="CI1727" s="14"/>
      <c r="CJ1727" s="14"/>
      <c r="CK1727" s="14"/>
      <c r="CL1727" s="14"/>
      <c r="CM1727" s="14"/>
      <c r="CN1727" s="14"/>
      <c r="CO1727" s="14"/>
      <c r="CP1727" s="14"/>
      <c r="CQ1727" s="14"/>
      <c r="CR1727" s="14"/>
      <c r="CS1727" s="14"/>
      <c r="CT1727" s="14"/>
      <c r="CU1727" s="14"/>
      <c r="CV1727" s="14"/>
      <c r="CW1727" s="14"/>
      <c r="CX1727" s="14"/>
      <c r="CY1727" s="14"/>
      <c r="CZ1727" s="14"/>
      <c r="DA1727" s="14"/>
      <c r="DB1727" s="14"/>
    </row>
    <row r="1728" spans="22:106" x14ac:dyDescent="0.2"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14"/>
      <c r="BJ1728" s="14"/>
      <c r="BK1728" s="14"/>
      <c r="BL1728" s="14"/>
      <c r="BM1728" s="14"/>
      <c r="BN1728" s="14"/>
      <c r="BO1728" s="14"/>
      <c r="BP1728" s="14"/>
      <c r="BQ1728" s="14"/>
      <c r="BR1728" s="14"/>
      <c r="BS1728" s="14"/>
      <c r="BT1728" s="14"/>
      <c r="BU1728" s="14"/>
      <c r="BV1728" s="14"/>
      <c r="BW1728" s="14"/>
      <c r="BX1728" s="14"/>
      <c r="BY1728" s="14"/>
      <c r="BZ1728" s="14"/>
      <c r="CA1728" s="14"/>
      <c r="CB1728" s="14"/>
      <c r="CC1728" s="14"/>
      <c r="CD1728" s="14"/>
      <c r="CE1728" s="14"/>
      <c r="CF1728" s="14"/>
      <c r="CG1728" s="14"/>
      <c r="CH1728" s="14"/>
      <c r="CI1728" s="14"/>
      <c r="CJ1728" s="14"/>
      <c r="CK1728" s="14"/>
      <c r="CL1728" s="14"/>
      <c r="CM1728" s="14"/>
      <c r="CN1728" s="14"/>
      <c r="CO1728" s="14"/>
      <c r="CP1728" s="14"/>
      <c r="CQ1728" s="14"/>
      <c r="CR1728" s="14"/>
      <c r="CS1728" s="14"/>
      <c r="CT1728" s="14"/>
      <c r="CU1728" s="14"/>
      <c r="CV1728" s="14"/>
      <c r="CW1728" s="14"/>
      <c r="CX1728" s="14"/>
      <c r="CY1728" s="14"/>
      <c r="CZ1728" s="14"/>
      <c r="DA1728" s="14"/>
      <c r="DB1728" s="14"/>
    </row>
    <row r="1729" spans="22:106" x14ac:dyDescent="0.2"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14"/>
      <c r="BJ1729" s="14"/>
      <c r="BK1729" s="14"/>
      <c r="BL1729" s="14"/>
      <c r="BM1729" s="14"/>
      <c r="BN1729" s="14"/>
      <c r="BO1729" s="14"/>
      <c r="BP1729" s="14"/>
      <c r="BQ1729" s="14"/>
      <c r="BR1729" s="14"/>
      <c r="BS1729" s="14"/>
      <c r="BT1729" s="14"/>
      <c r="BU1729" s="14"/>
      <c r="BV1729" s="14"/>
      <c r="BW1729" s="14"/>
      <c r="BX1729" s="14"/>
      <c r="BY1729" s="14"/>
      <c r="BZ1729" s="14"/>
      <c r="CA1729" s="14"/>
      <c r="CB1729" s="14"/>
      <c r="CC1729" s="14"/>
      <c r="CD1729" s="14"/>
      <c r="CE1729" s="14"/>
      <c r="CF1729" s="14"/>
      <c r="CG1729" s="14"/>
      <c r="CH1729" s="14"/>
      <c r="CI1729" s="14"/>
      <c r="CJ1729" s="14"/>
      <c r="CK1729" s="14"/>
      <c r="CL1729" s="14"/>
      <c r="CM1729" s="14"/>
      <c r="CN1729" s="14"/>
      <c r="CO1729" s="14"/>
      <c r="CP1729" s="14"/>
      <c r="CQ1729" s="14"/>
      <c r="CR1729" s="14"/>
      <c r="CS1729" s="14"/>
      <c r="CT1729" s="14"/>
      <c r="CU1729" s="14"/>
      <c r="CV1729" s="14"/>
      <c r="CW1729" s="14"/>
      <c r="CX1729" s="14"/>
      <c r="CY1729" s="14"/>
      <c r="CZ1729" s="14"/>
      <c r="DA1729" s="14"/>
      <c r="DB1729" s="14"/>
    </row>
    <row r="1730" spans="22:106" x14ac:dyDescent="0.2"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14"/>
      <c r="BJ1730" s="14"/>
      <c r="BK1730" s="14"/>
      <c r="BL1730" s="14"/>
      <c r="BM1730" s="14"/>
      <c r="BN1730" s="14"/>
      <c r="BO1730" s="14"/>
      <c r="BP1730" s="14"/>
      <c r="BQ1730" s="14"/>
      <c r="BR1730" s="14"/>
      <c r="BS1730" s="14"/>
      <c r="BT1730" s="14"/>
      <c r="BU1730" s="14"/>
      <c r="BV1730" s="14"/>
      <c r="BW1730" s="14"/>
      <c r="BX1730" s="14"/>
      <c r="BY1730" s="14"/>
      <c r="BZ1730" s="14"/>
      <c r="CA1730" s="14"/>
      <c r="CB1730" s="14"/>
      <c r="CC1730" s="14"/>
      <c r="CD1730" s="14"/>
      <c r="CE1730" s="14"/>
      <c r="CF1730" s="14"/>
      <c r="CG1730" s="14"/>
      <c r="CH1730" s="14"/>
      <c r="CI1730" s="14"/>
      <c r="CJ1730" s="14"/>
      <c r="CK1730" s="14"/>
      <c r="CL1730" s="14"/>
      <c r="CM1730" s="14"/>
      <c r="CN1730" s="14"/>
      <c r="CO1730" s="14"/>
      <c r="CP1730" s="14"/>
      <c r="CQ1730" s="14"/>
      <c r="CR1730" s="14"/>
      <c r="CS1730" s="14"/>
      <c r="CT1730" s="14"/>
      <c r="CU1730" s="14"/>
      <c r="CV1730" s="14"/>
      <c r="CW1730" s="14"/>
      <c r="CX1730" s="14"/>
      <c r="CY1730" s="14"/>
      <c r="CZ1730" s="14"/>
      <c r="DA1730" s="14"/>
      <c r="DB1730" s="14"/>
    </row>
    <row r="1731" spans="22:106" x14ac:dyDescent="0.2"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14"/>
      <c r="BJ1731" s="14"/>
      <c r="BK1731" s="14"/>
      <c r="BL1731" s="14"/>
      <c r="BM1731" s="14"/>
      <c r="BN1731" s="14"/>
      <c r="BO1731" s="14"/>
      <c r="BP1731" s="14"/>
      <c r="BQ1731" s="14"/>
      <c r="BR1731" s="14"/>
      <c r="BS1731" s="14"/>
      <c r="BT1731" s="14"/>
      <c r="BU1731" s="14"/>
      <c r="BV1731" s="14"/>
      <c r="BW1731" s="14"/>
      <c r="BX1731" s="14"/>
      <c r="BY1731" s="14"/>
      <c r="BZ1731" s="14"/>
      <c r="CA1731" s="14"/>
      <c r="CB1731" s="14"/>
      <c r="CC1731" s="14"/>
      <c r="CD1731" s="14"/>
      <c r="CE1731" s="14"/>
      <c r="CF1731" s="14"/>
      <c r="CG1731" s="14"/>
      <c r="CH1731" s="14"/>
      <c r="CI1731" s="14"/>
      <c r="CJ1731" s="14"/>
      <c r="CK1731" s="14"/>
      <c r="CL1731" s="14"/>
      <c r="CM1731" s="14"/>
      <c r="CN1731" s="14"/>
      <c r="CO1731" s="14"/>
      <c r="CP1731" s="14"/>
      <c r="CQ1731" s="14"/>
      <c r="CR1731" s="14"/>
      <c r="CS1731" s="14"/>
      <c r="CT1731" s="14"/>
      <c r="CU1731" s="14"/>
      <c r="CV1731" s="14"/>
      <c r="CW1731" s="14"/>
      <c r="CX1731" s="14"/>
      <c r="CY1731" s="14"/>
      <c r="CZ1731" s="14"/>
      <c r="DA1731" s="14"/>
      <c r="DB1731" s="14"/>
    </row>
    <row r="1732" spans="22:106" x14ac:dyDescent="0.2"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14"/>
      <c r="BJ1732" s="14"/>
      <c r="BK1732" s="14"/>
      <c r="BL1732" s="14"/>
      <c r="BM1732" s="14"/>
      <c r="BN1732" s="14"/>
      <c r="BO1732" s="14"/>
      <c r="BP1732" s="14"/>
      <c r="BQ1732" s="14"/>
      <c r="BR1732" s="14"/>
      <c r="BS1732" s="14"/>
      <c r="BT1732" s="14"/>
      <c r="BU1732" s="14"/>
      <c r="BV1732" s="14"/>
      <c r="BW1732" s="14"/>
      <c r="BX1732" s="14"/>
      <c r="BY1732" s="14"/>
      <c r="BZ1732" s="14"/>
      <c r="CA1732" s="14"/>
      <c r="CB1732" s="14"/>
      <c r="CC1732" s="14"/>
      <c r="CD1732" s="14"/>
      <c r="CE1732" s="14"/>
      <c r="CF1732" s="14"/>
      <c r="CG1732" s="14"/>
      <c r="CH1732" s="14"/>
      <c r="CI1732" s="14"/>
      <c r="CJ1732" s="14"/>
      <c r="CK1732" s="14"/>
      <c r="CL1732" s="14"/>
      <c r="CM1732" s="14"/>
      <c r="CN1732" s="14"/>
      <c r="CO1732" s="14"/>
      <c r="CP1732" s="14"/>
      <c r="CQ1732" s="14"/>
      <c r="CR1732" s="14"/>
      <c r="CS1732" s="14"/>
      <c r="CT1732" s="14"/>
      <c r="CU1732" s="14"/>
      <c r="CV1732" s="14"/>
      <c r="CW1732" s="14"/>
      <c r="CX1732" s="14"/>
      <c r="CY1732" s="14"/>
      <c r="CZ1732" s="14"/>
      <c r="DA1732" s="14"/>
      <c r="DB1732" s="14"/>
    </row>
    <row r="1733" spans="22:106" x14ac:dyDescent="0.2"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14"/>
      <c r="BJ1733" s="14"/>
      <c r="BK1733" s="14"/>
      <c r="BL1733" s="14"/>
      <c r="BM1733" s="14"/>
      <c r="BN1733" s="14"/>
      <c r="BO1733" s="14"/>
      <c r="BP1733" s="14"/>
      <c r="BQ1733" s="14"/>
      <c r="BR1733" s="14"/>
      <c r="BS1733" s="14"/>
      <c r="BT1733" s="14"/>
      <c r="BU1733" s="14"/>
      <c r="BV1733" s="14"/>
      <c r="BW1733" s="14"/>
      <c r="BX1733" s="14"/>
      <c r="BY1733" s="14"/>
      <c r="BZ1733" s="14"/>
      <c r="CA1733" s="14"/>
      <c r="CB1733" s="14"/>
      <c r="CC1733" s="14"/>
      <c r="CD1733" s="14"/>
      <c r="CE1733" s="14"/>
      <c r="CF1733" s="14"/>
      <c r="CG1733" s="14"/>
      <c r="CH1733" s="14"/>
      <c r="CI1733" s="14"/>
      <c r="CJ1733" s="14"/>
      <c r="CK1733" s="14"/>
      <c r="CL1733" s="14"/>
      <c r="CM1733" s="14"/>
      <c r="CN1733" s="14"/>
      <c r="CO1733" s="14"/>
      <c r="CP1733" s="14"/>
      <c r="CQ1733" s="14"/>
      <c r="CR1733" s="14"/>
      <c r="CS1733" s="14"/>
      <c r="CT1733" s="14"/>
      <c r="CU1733" s="14"/>
      <c r="CV1733" s="14"/>
      <c r="CW1733" s="14"/>
      <c r="CX1733" s="14"/>
      <c r="CY1733" s="14"/>
      <c r="CZ1733" s="14"/>
      <c r="DA1733" s="14"/>
      <c r="DB1733" s="14"/>
    </row>
    <row r="1734" spans="22:106" x14ac:dyDescent="0.2"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14"/>
      <c r="BJ1734" s="14"/>
      <c r="BK1734" s="14"/>
      <c r="BL1734" s="14"/>
      <c r="BM1734" s="14"/>
      <c r="BN1734" s="14"/>
      <c r="BO1734" s="14"/>
      <c r="BP1734" s="14"/>
      <c r="BQ1734" s="14"/>
      <c r="BR1734" s="14"/>
      <c r="BS1734" s="14"/>
      <c r="BT1734" s="14"/>
      <c r="BU1734" s="14"/>
      <c r="BV1734" s="14"/>
      <c r="BW1734" s="14"/>
      <c r="BX1734" s="14"/>
      <c r="BY1734" s="14"/>
      <c r="BZ1734" s="14"/>
      <c r="CA1734" s="14"/>
      <c r="CB1734" s="14"/>
      <c r="CC1734" s="14"/>
      <c r="CD1734" s="14"/>
      <c r="CE1734" s="14"/>
      <c r="CF1734" s="14"/>
      <c r="CG1734" s="14"/>
      <c r="CH1734" s="14"/>
      <c r="CI1734" s="14"/>
      <c r="CJ1734" s="14"/>
      <c r="CK1734" s="14"/>
      <c r="CL1734" s="14"/>
      <c r="CM1734" s="14"/>
      <c r="CN1734" s="14"/>
      <c r="CO1734" s="14"/>
      <c r="CP1734" s="14"/>
      <c r="CQ1734" s="14"/>
      <c r="CR1734" s="14"/>
      <c r="CS1734" s="14"/>
      <c r="CT1734" s="14"/>
      <c r="CU1734" s="14"/>
      <c r="CV1734" s="14"/>
      <c r="CW1734" s="14"/>
      <c r="CX1734" s="14"/>
      <c r="CY1734" s="14"/>
      <c r="CZ1734" s="14"/>
      <c r="DA1734" s="14"/>
      <c r="DB1734" s="14"/>
    </row>
    <row r="1735" spans="22:106" x14ac:dyDescent="0.2"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14"/>
      <c r="BJ1735" s="14"/>
      <c r="BK1735" s="14"/>
      <c r="BL1735" s="14"/>
      <c r="BM1735" s="14"/>
      <c r="BN1735" s="14"/>
      <c r="BO1735" s="14"/>
      <c r="BP1735" s="14"/>
      <c r="BQ1735" s="14"/>
      <c r="BR1735" s="14"/>
      <c r="BS1735" s="14"/>
      <c r="BT1735" s="14"/>
      <c r="BU1735" s="14"/>
      <c r="BV1735" s="14"/>
      <c r="BW1735" s="14"/>
      <c r="BX1735" s="14"/>
      <c r="BY1735" s="14"/>
      <c r="BZ1735" s="14"/>
      <c r="CA1735" s="14"/>
      <c r="CB1735" s="14"/>
      <c r="CC1735" s="14"/>
      <c r="CD1735" s="14"/>
      <c r="CE1735" s="14"/>
      <c r="CF1735" s="14"/>
      <c r="CG1735" s="14"/>
      <c r="CH1735" s="14"/>
      <c r="CI1735" s="14"/>
      <c r="CJ1735" s="14"/>
      <c r="CK1735" s="14"/>
      <c r="CL1735" s="14"/>
      <c r="CM1735" s="14"/>
      <c r="CN1735" s="14"/>
      <c r="CO1735" s="14"/>
      <c r="CP1735" s="14"/>
      <c r="CQ1735" s="14"/>
      <c r="CR1735" s="14"/>
      <c r="CS1735" s="14"/>
      <c r="CT1735" s="14"/>
      <c r="CU1735" s="14"/>
      <c r="CV1735" s="14"/>
      <c r="CW1735" s="14"/>
      <c r="CX1735" s="14"/>
      <c r="CY1735" s="14"/>
      <c r="CZ1735" s="14"/>
      <c r="DA1735" s="14"/>
      <c r="DB1735" s="14"/>
    </row>
    <row r="1736" spans="22:106" x14ac:dyDescent="0.2"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14"/>
      <c r="BJ1736" s="14"/>
      <c r="BK1736" s="14"/>
      <c r="BL1736" s="14"/>
      <c r="BM1736" s="14"/>
      <c r="BN1736" s="14"/>
      <c r="BO1736" s="14"/>
      <c r="BP1736" s="14"/>
      <c r="BQ1736" s="14"/>
      <c r="BR1736" s="14"/>
      <c r="BS1736" s="14"/>
      <c r="BT1736" s="14"/>
      <c r="BU1736" s="14"/>
      <c r="BV1736" s="14"/>
      <c r="BW1736" s="14"/>
      <c r="BX1736" s="14"/>
      <c r="BY1736" s="14"/>
      <c r="BZ1736" s="14"/>
      <c r="CA1736" s="14"/>
      <c r="CB1736" s="14"/>
      <c r="CC1736" s="14"/>
      <c r="CD1736" s="14"/>
      <c r="CE1736" s="14"/>
      <c r="CF1736" s="14"/>
      <c r="CG1736" s="14"/>
      <c r="CH1736" s="14"/>
      <c r="CI1736" s="14"/>
      <c r="CJ1736" s="14"/>
      <c r="CK1736" s="14"/>
      <c r="CL1736" s="14"/>
      <c r="CM1736" s="14"/>
      <c r="CN1736" s="14"/>
      <c r="CO1736" s="14"/>
      <c r="CP1736" s="14"/>
      <c r="CQ1736" s="14"/>
      <c r="CR1736" s="14"/>
      <c r="CS1736" s="14"/>
      <c r="CT1736" s="14"/>
      <c r="CU1736" s="14"/>
      <c r="CV1736" s="14"/>
      <c r="CW1736" s="14"/>
      <c r="CX1736" s="14"/>
      <c r="CY1736" s="14"/>
      <c r="CZ1736" s="14"/>
      <c r="DA1736" s="14"/>
      <c r="DB1736" s="14"/>
    </row>
    <row r="1737" spans="22:106" x14ac:dyDescent="0.2"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14"/>
      <c r="BJ1737" s="14"/>
      <c r="BK1737" s="14"/>
      <c r="BL1737" s="14"/>
      <c r="BM1737" s="14"/>
      <c r="BN1737" s="14"/>
      <c r="BO1737" s="14"/>
      <c r="BP1737" s="14"/>
      <c r="BQ1737" s="14"/>
      <c r="BR1737" s="14"/>
      <c r="BS1737" s="14"/>
      <c r="BT1737" s="14"/>
      <c r="BU1737" s="14"/>
      <c r="BV1737" s="14"/>
      <c r="BW1737" s="14"/>
      <c r="BX1737" s="14"/>
      <c r="BY1737" s="14"/>
      <c r="BZ1737" s="14"/>
      <c r="CA1737" s="14"/>
      <c r="CB1737" s="14"/>
      <c r="CC1737" s="14"/>
      <c r="CD1737" s="14"/>
      <c r="CE1737" s="14"/>
      <c r="CF1737" s="14"/>
      <c r="CG1737" s="14"/>
      <c r="CH1737" s="14"/>
      <c r="CI1737" s="14"/>
      <c r="CJ1737" s="14"/>
      <c r="CK1737" s="14"/>
      <c r="CL1737" s="14"/>
      <c r="CM1737" s="14"/>
      <c r="CN1737" s="14"/>
      <c r="CO1737" s="14"/>
      <c r="CP1737" s="14"/>
      <c r="CQ1737" s="14"/>
      <c r="CR1737" s="14"/>
      <c r="CS1737" s="14"/>
      <c r="CT1737" s="14"/>
      <c r="CU1737" s="14"/>
      <c r="CV1737" s="14"/>
      <c r="CW1737" s="14"/>
      <c r="CX1737" s="14"/>
      <c r="CY1737" s="14"/>
      <c r="CZ1737" s="14"/>
      <c r="DA1737" s="14"/>
      <c r="DB1737" s="14"/>
    </row>
    <row r="1738" spans="22:106" x14ac:dyDescent="0.2"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14"/>
      <c r="BJ1738" s="14"/>
      <c r="BK1738" s="14"/>
      <c r="BL1738" s="14"/>
      <c r="BM1738" s="14"/>
      <c r="BN1738" s="14"/>
      <c r="BO1738" s="14"/>
      <c r="BP1738" s="14"/>
      <c r="BQ1738" s="14"/>
      <c r="BR1738" s="14"/>
      <c r="BS1738" s="14"/>
      <c r="BT1738" s="14"/>
      <c r="BU1738" s="14"/>
      <c r="BV1738" s="14"/>
      <c r="BW1738" s="14"/>
      <c r="BX1738" s="14"/>
      <c r="BY1738" s="14"/>
      <c r="BZ1738" s="14"/>
      <c r="CA1738" s="14"/>
      <c r="CB1738" s="14"/>
      <c r="CC1738" s="14"/>
      <c r="CD1738" s="14"/>
      <c r="CE1738" s="14"/>
      <c r="CF1738" s="14"/>
      <c r="CG1738" s="14"/>
      <c r="CH1738" s="14"/>
      <c r="CI1738" s="14"/>
      <c r="CJ1738" s="14"/>
      <c r="CK1738" s="14"/>
      <c r="CL1738" s="14"/>
      <c r="CM1738" s="14"/>
      <c r="CN1738" s="14"/>
      <c r="CO1738" s="14"/>
      <c r="CP1738" s="14"/>
      <c r="CQ1738" s="14"/>
      <c r="CR1738" s="14"/>
      <c r="CS1738" s="14"/>
      <c r="CT1738" s="14"/>
      <c r="CU1738" s="14"/>
      <c r="CV1738" s="14"/>
      <c r="CW1738" s="14"/>
      <c r="CX1738" s="14"/>
      <c r="CY1738" s="14"/>
      <c r="CZ1738" s="14"/>
      <c r="DA1738" s="14"/>
      <c r="DB1738" s="14"/>
    </row>
    <row r="1739" spans="22:106" x14ac:dyDescent="0.2"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14"/>
      <c r="BJ1739" s="14"/>
      <c r="BK1739" s="14"/>
      <c r="BL1739" s="14"/>
      <c r="BM1739" s="14"/>
      <c r="BN1739" s="14"/>
      <c r="BO1739" s="14"/>
      <c r="BP1739" s="14"/>
      <c r="BQ1739" s="14"/>
      <c r="BR1739" s="14"/>
      <c r="BS1739" s="14"/>
      <c r="BT1739" s="14"/>
      <c r="BU1739" s="14"/>
      <c r="BV1739" s="14"/>
      <c r="BW1739" s="14"/>
      <c r="BX1739" s="14"/>
      <c r="BY1739" s="14"/>
      <c r="BZ1739" s="14"/>
      <c r="CA1739" s="14"/>
      <c r="CB1739" s="14"/>
      <c r="CC1739" s="14"/>
      <c r="CD1739" s="14"/>
      <c r="CE1739" s="14"/>
      <c r="CF1739" s="14"/>
      <c r="CG1739" s="14"/>
      <c r="CH1739" s="14"/>
      <c r="CI1739" s="14"/>
      <c r="CJ1739" s="14"/>
      <c r="CK1739" s="14"/>
      <c r="CL1739" s="14"/>
      <c r="CM1739" s="14"/>
      <c r="CN1739" s="14"/>
      <c r="CO1739" s="14"/>
      <c r="CP1739" s="14"/>
      <c r="CQ1739" s="14"/>
      <c r="CR1739" s="14"/>
      <c r="CS1739" s="14"/>
      <c r="CT1739" s="14"/>
      <c r="CU1739" s="14"/>
      <c r="CV1739" s="14"/>
      <c r="CW1739" s="14"/>
      <c r="CX1739" s="14"/>
      <c r="CY1739" s="14"/>
      <c r="CZ1739" s="14"/>
      <c r="DA1739" s="14"/>
      <c r="DB1739" s="14"/>
    </row>
    <row r="1740" spans="22:106" x14ac:dyDescent="0.2"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14"/>
      <c r="BJ1740" s="14"/>
      <c r="BK1740" s="14"/>
      <c r="BL1740" s="14"/>
      <c r="BM1740" s="14"/>
      <c r="BN1740" s="14"/>
      <c r="BO1740" s="14"/>
      <c r="BP1740" s="14"/>
      <c r="BQ1740" s="14"/>
      <c r="BR1740" s="14"/>
      <c r="BS1740" s="14"/>
      <c r="BT1740" s="14"/>
      <c r="BU1740" s="14"/>
      <c r="BV1740" s="14"/>
      <c r="BW1740" s="14"/>
      <c r="BX1740" s="14"/>
      <c r="BY1740" s="14"/>
      <c r="BZ1740" s="14"/>
      <c r="CA1740" s="14"/>
      <c r="CB1740" s="14"/>
      <c r="CC1740" s="14"/>
      <c r="CD1740" s="14"/>
      <c r="CE1740" s="14"/>
      <c r="CF1740" s="14"/>
      <c r="CG1740" s="14"/>
      <c r="CH1740" s="14"/>
      <c r="CI1740" s="14"/>
      <c r="CJ1740" s="14"/>
      <c r="CK1740" s="14"/>
      <c r="CL1740" s="14"/>
      <c r="CM1740" s="14"/>
      <c r="CN1740" s="14"/>
      <c r="CO1740" s="14"/>
      <c r="CP1740" s="14"/>
      <c r="CQ1740" s="14"/>
      <c r="CR1740" s="14"/>
      <c r="CS1740" s="14"/>
      <c r="CT1740" s="14"/>
      <c r="CU1740" s="14"/>
      <c r="CV1740" s="14"/>
      <c r="CW1740" s="14"/>
      <c r="CX1740" s="14"/>
      <c r="CY1740" s="14"/>
      <c r="CZ1740" s="14"/>
      <c r="DA1740" s="14"/>
      <c r="DB1740" s="14"/>
    </row>
    <row r="1741" spans="22:106" x14ac:dyDescent="0.2"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14"/>
      <c r="BJ1741" s="14"/>
      <c r="BK1741" s="14"/>
      <c r="BL1741" s="14"/>
      <c r="BM1741" s="14"/>
      <c r="BN1741" s="14"/>
      <c r="BO1741" s="14"/>
      <c r="BP1741" s="14"/>
      <c r="BQ1741" s="14"/>
      <c r="BR1741" s="14"/>
      <c r="BS1741" s="14"/>
      <c r="BT1741" s="14"/>
      <c r="BU1741" s="14"/>
      <c r="BV1741" s="14"/>
      <c r="BW1741" s="14"/>
      <c r="BX1741" s="14"/>
      <c r="BY1741" s="14"/>
      <c r="BZ1741" s="14"/>
      <c r="CA1741" s="14"/>
      <c r="CB1741" s="14"/>
      <c r="CC1741" s="14"/>
      <c r="CD1741" s="14"/>
      <c r="CE1741" s="14"/>
      <c r="CF1741" s="14"/>
      <c r="CG1741" s="14"/>
      <c r="CH1741" s="14"/>
      <c r="CI1741" s="14"/>
      <c r="CJ1741" s="14"/>
      <c r="CK1741" s="14"/>
      <c r="CL1741" s="14"/>
      <c r="CM1741" s="14"/>
      <c r="CN1741" s="14"/>
      <c r="CO1741" s="14"/>
      <c r="CP1741" s="14"/>
      <c r="CQ1741" s="14"/>
      <c r="CR1741" s="14"/>
      <c r="CS1741" s="14"/>
      <c r="CT1741" s="14"/>
      <c r="CU1741" s="14"/>
      <c r="CV1741" s="14"/>
      <c r="CW1741" s="14"/>
      <c r="CX1741" s="14"/>
      <c r="CY1741" s="14"/>
      <c r="CZ1741" s="14"/>
      <c r="DA1741" s="14"/>
      <c r="DB1741" s="14"/>
    </row>
    <row r="1742" spans="22:106" x14ac:dyDescent="0.2"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14"/>
      <c r="BJ1742" s="14"/>
      <c r="BK1742" s="14"/>
      <c r="BL1742" s="14"/>
      <c r="BM1742" s="14"/>
      <c r="BN1742" s="14"/>
      <c r="BO1742" s="14"/>
      <c r="BP1742" s="14"/>
      <c r="BQ1742" s="14"/>
      <c r="BR1742" s="14"/>
      <c r="BS1742" s="14"/>
      <c r="BT1742" s="14"/>
      <c r="BU1742" s="14"/>
      <c r="BV1742" s="14"/>
      <c r="BW1742" s="14"/>
      <c r="BX1742" s="14"/>
      <c r="BY1742" s="14"/>
      <c r="BZ1742" s="14"/>
      <c r="CA1742" s="14"/>
      <c r="CB1742" s="14"/>
      <c r="CC1742" s="14"/>
      <c r="CD1742" s="14"/>
      <c r="CE1742" s="14"/>
      <c r="CF1742" s="14"/>
      <c r="CG1742" s="14"/>
      <c r="CH1742" s="14"/>
      <c r="CI1742" s="14"/>
      <c r="CJ1742" s="14"/>
      <c r="CK1742" s="14"/>
      <c r="CL1742" s="14"/>
      <c r="CM1742" s="14"/>
      <c r="CN1742" s="14"/>
      <c r="CO1742" s="14"/>
      <c r="CP1742" s="14"/>
      <c r="CQ1742" s="14"/>
      <c r="CR1742" s="14"/>
      <c r="CS1742" s="14"/>
      <c r="CT1742" s="14"/>
      <c r="CU1742" s="14"/>
      <c r="CV1742" s="14"/>
      <c r="CW1742" s="14"/>
      <c r="CX1742" s="14"/>
      <c r="CY1742" s="14"/>
      <c r="CZ1742" s="14"/>
      <c r="DA1742" s="14"/>
      <c r="DB1742" s="14"/>
    </row>
    <row r="1743" spans="22:106" x14ac:dyDescent="0.2"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14"/>
      <c r="BJ1743" s="14"/>
      <c r="BK1743" s="14"/>
      <c r="BL1743" s="14"/>
      <c r="BM1743" s="14"/>
      <c r="BN1743" s="14"/>
      <c r="BO1743" s="14"/>
      <c r="BP1743" s="14"/>
      <c r="BQ1743" s="14"/>
      <c r="BR1743" s="14"/>
      <c r="BS1743" s="14"/>
      <c r="BT1743" s="14"/>
      <c r="BU1743" s="14"/>
      <c r="BV1743" s="14"/>
      <c r="BW1743" s="14"/>
      <c r="BX1743" s="14"/>
      <c r="BY1743" s="14"/>
      <c r="BZ1743" s="14"/>
      <c r="CA1743" s="14"/>
      <c r="CB1743" s="14"/>
      <c r="CC1743" s="14"/>
      <c r="CD1743" s="14"/>
      <c r="CE1743" s="14"/>
      <c r="CF1743" s="14"/>
      <c r="CG1743" s="14"/>
      <c r="CH1743" s="14"/>
      <c r="CI1743" s="14"/>
      <c r="CJ1743" s="14"/>
      <c r="CK1743" s="14"/>
      <c r="CL1743" s="14"/>
      <c r="CM1743" s="14"/>
      <c r="CN1743" s="14"/>
      <c r="CO1743" s="14"/>
      <c r="CP1743" s="14"/>
      <c r="CQ1743" s="14"/>
      <c r="CR1743" s="14"/>
      <c r="CS1743" s="14"/>
      <c r="CT1743" s="14"/>
      <c r="CU1743" s="14"/>
      <c r="CV1743" s="14"/>
      <c r="CW1743" s="14"/>
      <c r="CX1743" s="14"/>
      <c r="CY1743" s="14"/>
      <c r="CZ1743" s="14"/>
      <c r="DA1743" s="14"/>
      <c r="DB1743" s="14"/>
    </row>
    <row r="1744" spans="22:106" x14ac:dyDescent="0.2"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14"/>
      <c r="BJ1744" s="14"/>
      <c r="BK1744" s="14"/>
      <c r="BL1744" s="14"/>
      <c r="BM1744" s="14"/>
      <c r="BN1744" s="14"/>
      <c r="BO1744" s="14"/>
      <c r="BP1744" s="14"/>
      <c r="BQ1744" s="14"/>
      <c r="BR1744" s="14"/>
      <c r="BS1744" s="14"/>
      <c r="BT1744" s="14"/>
      <c r="BU1744" s="14"/>
      <c r="BV1744" s="14"/>
      <c r="BW1744" s="14"/>
      <c r="BX1744" s="14"/>
      <c r="BY1744" s="14"/>
      <c r="BZ1744" s="14"/>
      <c r="CA1744" s="14"/>
      <c r="CB1744" s="14"/>
      <c r="CC1744" s="14"/>
      <c r="CD1744" s="14"/>
      <c r="CE1744" s="14"/>
      <c r="CF1744" s="14"/>
      <c r="CG1744" s="14"/>
      <c r="CH1744" s="14"/>
      <c r="CI1744" s="14"/>
      <c r="CJ1744" s="14"/>
      <c r="CK1744" s="14"/>
      <c r="CL1744" s="14"/>
      <c r="CM1744" s="14"/>
      <c r="CN1744" s="14"/>
      <c r="CO1744" s="14"/>
      <c r="CP1744" s="14"/>
      <c r="CQ1744" s="14"/>
      <c r="CR1744" s="14"/>
      <c r="CS1744" s="14"/>
      <c r="CT1744" s="14"/>
      <c r="CU1744" s="14"/>
      <c r="CV1744" s="14"/>
      <c r="CW1744" s="14"/>
      <c r="CX1744" s="14"/>
      <c r="CY1744" s="14"/>
      <c r="CZ1744" s="14"/>
      <c r="DA1744" s="14"/>
      <c r="DB1744" s="14"/>
    </row>
    <row r="1745" spans="22:106" x14ac:dyDescent="0.2"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14"/>
      <c r="BJ1745" s="14"/>
      <c r="BK1745" s="14"/>
      <c r="BL1745" s="14"/>
      <c r="BM1745" s="14"/>
      <c r="BN1745" s="14"/>
      <c r="BO1745" s="14"/>
      <c r="BP1745" s="14"/>
      <c r="BQ1745" s="14"/>
      <c r="BR1745" s="14"/>
      <c r="BS1745" s="14"/>
      <c r="BT1745" s="14"/>
      <c r="BU1745" s="14"/>
      <c r="BV1745" s="14"/>
      <c r="BW1745" s="14"/>
      <c r="BX1745" s="14"/>
      <c r="BY1745" s="14"/>
      <c r="BZ1745" s="14"/>
      <c r="CA1745" s="14"/>
      <c r="CB1745" s="14"/>
      <c r="CC1745" s="14"/>
      <c r="CD1745" s="14"/>
      <c r="CE1745" s="14"/>
      <c r="CF1745" s="14"/>
      <c r="CG1745" s="14"/>
      <c r="CH1745" s="14"/>
      <c r="CI1745" s="14"/>
      <c r="CJ1745" s="14"/>
      <c r="CK1745" s="14"/>
      <c r="CL1745" s="14"/>
      <c r="CM1745" s="14"/>
      <c r="CN1745" s="14"/>
      <c r="CO1745" s="14"/>
      <c r="CP1745" s="14"/>
      <c r="CQ1745" s="14"/>
      <c r="CR1745" s="14"/>
      <c r="CS1745" s="14"/>
      <c r="CT1745" s="14"/>
      <c r="CU1745" s="14"/>
      <c r="CV1745" s="14"/>
      <c r="CW1745" s="14"/>
      <c r="CX1745" s="14"/>
      <c r="CY1745" s="14"/>
      <c r="CZ1745" s="14"/>
      <c r="DA1745" s="14"/>
      <c r="DB1745" s="14"/>
    </row>
    <row r="1746" spans="22:106" x14ac:dyDescent="0.2"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14"/>
      <c r="BJ1746" s="14"/>
      <c r="BK1746" s="14"/>
      <c r="BL1746" s="14"/>
      <c r="BM1746" s="14"/>
      <c r="BN1746" s="14"/>
      <c r="BO1746" s="14"/>
      <c r="BP1746" s="14"/>
      <c r="BQ1746" s="14"/>
      <c r="BR1746" s="14"/>
      <c r="BS1746" s="14"/>
      <c r="BT1746" s="14"/>
      <c r="BU1746" s="14"/>
      <c r="BV1746" s="14"/>
      <c r="BW1746" s="14"/>
      <c r="BX1746" s="14"/>
      <c r="BY1746" s="14"/>
      <c r="BZ1746" s="14"/>
      <c r="CA1746" s="14"/>
      <c r="CB1746" s="14"/>
      <c r="CC1746" s="14"/>
      <c r="CD1746" s="14"/>
      <c r="CE1746" s="14"/>
      <c r="CF1746" s="14"/>
      <c r="CG1746" s="14"/>
      <c r="CH1746" s="14"/>
      <c r="CI1746" s="14"/>
      <c r="CJ1746" s="14"/>
      <c r="CK1746" s="14"/>
      <c r="CL1746" s="14"/>
      <c r="CM1746" s="14"/>
      <c r="CN1746" s="14"/>
      <c r="CO1746" s="14"/>
      <c r="CP1746" s="14"/>
      <c r="CQ1746" s="14"/>
      <c r="CR1746" s="14"/>
      <c r="CS1746" s="14"/>
      <c r="CT1746" s="14"/>
      <c r="CU1746" s="14"/>
      <c r="CV1746" s="14"/>
      <c r="CW1746" s="14"/>
      <c r="CX1746" s="14"/>
      <c r="CY1746" s="14"/>
      <c r="CZ1746" s="14"/>
      <c r="DA1746" s="14"/>
      <c r="DB1746" s="14"/>
    </row>
    <row r="1747" spans="22:106" x14ac:dyDescent="0.2"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14"/>
      <c r="BJ1747" s="14"/>
      <c r="BK1747" s="14"/>
      <c r="BL1747" s="14"/>
      <c r="BM1747" s="14"/>
      <c r="BN1747" s="14"/>
      <c r="BO1747" s="14"/>
      <c r="BP1747" s="14"/>
      <c r="BQ1747" s="14"/>
      <c r="BR1747" s="14"/>
      <c r="BS1747" s="14"/>
      <c r="BT1747" s="14"/>
      <c r="BU1747" s="14"/>
      <c r="BV1747" s="14"/>
      <c r="BW1747" s="14"/>
      <c r="BX1747" s="14"/>
      <c r="BY1747" s="14"/>
      <c r="BZ1747" s="14"/>
      <c r="CA1747" s="14"/>
      <c r="CB1747" s="14"/>
      <c r="CC1747" s="14"/>
      <c r="CD1747" s="14"/>
      <c r="CE1747" s="14"/>
      <c r="CF1747" s="14"/>
      <c r="CG1747" s="14"/>
      <c r="CH1747" s="14"/>
      <c r="CI1747" s="14"/>
      <c r="CJ1747" s="14"/>
      <c r="CK1747" s="14"/>
      <c r="CL1747" s="14"/>
      <c r="CM1747" s="14"/>
      <c r="CN1747" s="14"/>
      <c r="CO1747" s="14"/>
      <c r="CP1747" s="14"/>
      <c r="CQ1747" s="14"/>
      <c r="CR1747" s="14"/>
      <c r="CS1747" s="14"/>
      <c r="CT1747" s="14"/>
      <c r="CU1747" s="14"/>
      <c r="CV1747" s="14"/>
      <c r="CW1747" s="14"/>
      <c r="CX1747" s="14"/>
      <c r="CY1747" s="14"/>
      <c r="CZ1747" s="14"/>
      <c r="DA1747" s="14"/>
      <c r="DB1747" s="14"/>
    </row>
    <row r="1748" spans="22:106" x14ac:dyDescent="0.2"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14"/>
      <c r="BJ1748" s="14"/>
      <c r="BK1748" s="14"/>
      <c r="BL1748" s="14"/>
      <c r="BM1748" s="14"/>
      <c r="BN1748" s="14"/>
      <c r="BO1748" s="14"/>
      <c r="BP1748" s="14"/>
      <c r="BQ1748" s="14"/>
      <c r="BR1748" s="14"/>
      <c r="BS1748" s="14"/>
      <c r="BT1748" s="14"/>
      <c r="BU1748" s="14"/>
      <c r="BV1748" s="14"/>
      <c r="BW1748" s="14"/>
      <c r="BX1748" s="14"/>
      <c r="BY1748" s="14"/>
      <c r="BZ1748" s="14"/>
      <c r="CA1748" s="14"/>
      <c r="CB1748" s="14"/>
      <c r="CC1748" s="14"/>
      <c r="CD1748" s="14"/>
      <c r="CE1748" s="14"/>
      <c r="CF1748" s="14"/>
      <c r="CG1748" s="14"/>
      <c r="CH1748" s="14"/>
      <c r="CI1748" s="14"/>
      <c r="CJ1748" s="14"/>
      <c r="CK1748" s="14"/>
      <c r="CL1748" s="14"/>
      <c r="CM1748" s="14"/>
      <c r="CN1748" s="14"/>
      <c r="CO1748" s="14"/>
      <c r="CP1748" s="14"/>
      <c r="CQ1748" s="14"/>
      <c r="CR1748" s="14"/>
      <c r="CS1748" s="14"/>
      <c r="CT1748" s="14"/>
      <c r="CU1748" s="14"/>
      <c r="CV1748" s="14"/>
      <c r="CW1748" s="14"/>
      <c r="CX1748" s="14"/>
      <c r="CY1748" s="14"/>
      <c r="CZ1748" s="14"/>
      <c r="DA1748" s="14"/>
      <c r="DB1748" s="14"/>
    </row>
    <row r="1749" spans="22:106" x14ac:dyDescent="0.2"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14"/>
      <c r="BJ1749" s="14"/>
      <c r="BK1749" s="14"/>
      <c r="BL1749" s="14"/>
      <c r="BM1749" s="14"/>
      <c r="BN1749" s="14"/>
      <c r="BO1749" s="14"/>
      <c r="BP1749" s="14"/>
      <c r="BQ1749" s="14"/>
      <c r="BR1749" s="14"/>
      <c r="BS1749" s="14"/>
      <c r="BT1749" s="14"/>
      <c r="BU1749" s="14"/>
      <c r="BV1749" s="14"/>
      <c r="BW1749" s="14"/>
      <c r="BX1749" s="14"/>
      <c r="BY1749" s="14"/>
      <c r="BZ1749" s="14"/>
      <c r="CA1749" s="14"/>
      <c r="CB1749" s="14"/>
      <c r="CC1749" s="14"/>
      <c r="CD1749" s="14"/>
      <c r="CE1749" s="14"/>
      <c r="CF1749" s="14"/>
      <c r="CG1749" s="14"/>
      <c r="CH1749" s="14"/>
      <c r="CI1749" s="14"/>
      <c r="CJ1749" s="14"/>
      <c r="CK1749" s="14"/>
      <c r="CL1749" s="14"/>
      <c r="CM1749" s="14"/>
      <c r="CN1749" s="14"/>
      <c r="CO1749" s="14"/>
      <c r="CP1749" s="14"/>
      <c r="CQ1749" s="14"/>
      <c r="CR1749" s="14"/>
      <c r="CS1749" s="14"/>
      <c r="CT1749" s="14"/>
      <c r="CU1749" s="14"/>
      <c r="CV1749" s="14"/>
      <c r="CW1749" s="14"/>
      <c r="CX1749" s="14"/>
      <c r="CY1749" s="14"/>
      <c r="CZ1749" s="14"/>
      <c r="DA1749" s="14"/>
      <c r="DB1749" s="14"/>
    </row>
    <row r="1750" spans="22:106" x14ac:dyDescent="0.2"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14"/>
      <c r="BJ1750" s="14"/>
      <c r="BK1750" s="14"/>
      <c r="BL1750" s="14"/>
      <c r="BM1750" s="14"/>
      <c r="BN1750" s="14"/>
      <c r="BO1750" s="14"/>
      <c r="BP1750" s="14"/>
      <c r="BQ1750" s="14"/>
      <c r="BR1750" s="14"/>
      <c r="BS1750" s="14"/>
      <c r="BT1750" s="14"/>
      <c r="BU1750" s="14"/>
      <c r="BV1750" s="14"/>
      <c r="BW1750" s="14"/>
      <c r="BX1750" s="14"/>
      <c r="BY1750" s="14"/>
      <c r="BZ1750" s="14"/>
      <c r="CA1750" s="14"/>
      <c r="CB1750" s="14"/>
      <c r="CC1750" s="14"/>
      <c r="CD1750" s="14"/>
      <c r="CE1750" s="14"/>
      <c r="CF1750" s="14"/>
      <c r="CG1750" s="14"/>
      <c r="CH1750" s="14"/>
      <c r="CI1750" s="14"/>
      <c r="CJ1750" s="14"/>
      <c r="CK1750" s="14"/>
      <c r="CL1750" s="14"/>
      <c r="CM1750" s="14"/>
      <c r="CN1750" s="14"/>
      <c r="CO1750" s="14"/>
      <c r="CP1750" s="14"/>
      <c r="CQ1750" s="14"/>
      <c r="CR1750" s="14"/>
      <c r="CS1750" s="14"/>
      <c r="CT1750" s="14"/>
      <c r="CU1750" s="14"/>
      <c r="CV1750" s="14"/>
      <c r="CW1750" s="14"/>
      <c r="CX1750" s="14"/>
      <c r="CY1750" s="14"/>
      <c r="CZ1750" s="14"/>
      <c r="DA1750" s="14"/>
      <c r="DB1750" s="14"/>
    </row>
    <row r="1751" spans="22:106" x14ac:dyDescent="0.2"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14"/>
      <c r="BJ1751" s="14"/>
      <c r="BK1751" s="14"/>
      <c r="BL1751" s="14"/>
      <c r="BM1751" s="14"/>
      <c r="BN1751" s="14"/>
      <c r="BO1751" s="14"/>
      <c r="BP1751" s="14"/>
      <c r="BQ1751" s="14"/>
      <c r="BR1751" s="14"/>
      <c r="BS1751" s="14"/>
      <c r="BT1751" s="14"/>
      <c r="BU1751" s="14"/>
      <c r="BV1751" s="14"/>
      <c r="BW1751" s="14"/>
      <c r="BX1751" s="14"/>
      <c r="BY1751" s="14"/>
      <c r="BZ1751" s="14"/>
      <c r="CA1751" s="14"/>
      <c r="CB1751" s="14"/>
      <c r="CC1751" s="14"/>
      <c r="CD1751" s="14"/>
      <c r="CE1751" s="14"/>
      <c r="CF1751" s="14"/>
      <c r="CG1751" s="14"/>
      <c r="CH1751" s="14"/>
      <c r="CI1751" s="14"/>
      <c r="CJ1751" s="14"/>
      <c r="CK1751" s="14"/>
      <c r="CL1751" s="14"/>
      <c r="CM1751" s="14"/>
      <c r="CN1751" s="14"/>
      <c r="CO1751" s="14"/>
      <c r="CP1751" s="14"/>
      <c r="CQ1751" s="14"/>
      <c r="CR1751" s="14"/>
      <c r="CS1751" s="14"/>
      <c r="CT1751" s="14"/>
      <c r="CU1751" s="14"/>
      <c r="CV1751" s="14"/>
      <c r="CW1751" s="14"/>
      <c r="CX1751" s="14"/>
      <c r="CY1751" s="14"/>
      <c r="CZ1751" s="14"/>
      <c r="DA1751" s="14"/>
      <c r="DB1751" s="14"/>
    </row>
    <row r="1752" spans="22:106" x14ac:dyDescent="0.2"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14"/>
      <c r="BJ1752" s="14"/>
      <c r="BK1752" s="14"/>
      <c r="BL1752" s="14"/>
      <c r="BM1752" s="14"/>
      <c r="BN1752" s="14"/>
      <c r="BO1752" s="14"/>
      <c r="BP1752" s="14"/>
      <c r="BQ1752" s="14"/>
      <c r="BR1752" s="14"/>
      <c r="BS1752" s="14"/>
      <c r="BT1752" s="14"/>
      <c r="BU1752" s="14"/>
      <c r="BV1752" s="14"/>
      <c r="BW1752" s="14"/>
      <c r="BX1752" s="14"/>
      <c r="BY1752" s="14"/>
      <c r="BZ1752" s="14"/>
      <c r="CA1752" s="14"/>
      <c r="CB1752" s="14"/>
      <c r="CC1752" s="14"/>
      <c r="CD1752" s="14"/>
      <c r="CE1752" s="14"/>
      <c r="CF1752" s="14"/>
      <c r="CG1752" s="14"/>
      <c r="CH1752" s="14"/>
      <c r="CI1752" s="14"/>
      <c r="CJ1752" s="14"/>
      <c r="CK1752" s="14"/>
      <c r="CL1752" s="14"/>
      <c r="CM1752" s="14"/>
      <c r="CN1752" s="14"/>
      <c r="CO1752" s="14"/>
      <c r="CP1752" s="14"/>
      <c r="CQ1752" s="14"/>
      <c r="CR1752" s="14"/>
      <c r="CS1752" s="14"/>
      <c r="CT1752" s="14"/>
      <c r="CU1752" s="14"/>
      <c r="CV1752" s="14"/>
      <c r="CW1752" s="14"/>
      <c r="CX1752" s="14"/>
      <c r="CY1752" s="14"/>
      <c r="CZ1752" s="14"/>
      <c r="DA1752" s="14"/>
      <c r="DB1752" s="14"/>
    </row>
    <row r="1753" spans="22:106" x14ac:dyDescent="0.2"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14"/>
      <c r="BJ1753" s="14"/>
      <c r="BK1753" s="14"/>
      <c r="BL1753" s="14"/>
      <c r="BM1753" s="14"/>
      <c r="BN1753" s="14"/>
      <c r="BO1753" s="14"/>
      <c r="BP1753" s="14"/>
      <c r="BQ1753" s="14"/>
      <c r="BR1753" s="14"/>
      <c r="BS1753" s="14"/>
      <c r="BT1753" s="14"/>
      <c r="BU1753" s="14"/>
      <c r="BV1753" s="14"/>
      <c r="BW1753" s="14"/>
      <c r="BX1753" s="14"/>
      <c r="BY1753" s="14"/>
      <c r="BZ1753" s="14"/>
      <c r="CA1753" s="14"/>
      <c r="CB1753" s="14"/>
      <c r="CC1753" s="14"/>
      <c r="CD1753" s="14"/>
      <c r="CE1753" s="14"/>
      <c r="CF1753" s="14"/>
      <c r="CG1753" s="14"/>
      <c r="CH1753" s="14"/>
      <c r="CI1753" s="14"/>
      <c r="CJ1753" s="14"/>
      <c r="CK1753" s="14"/>
      <c r="CL1753" s="14"/>
      <c r="CM1753" s="14"/>
      <c r="CN1753" s="14"/>
      <c r="CO1753" s="14"/>
      <c r="CP1753" s="14"/>
      <c r="CQ1753" s="14"/>
      <c r="CR1753" s="14"/>
      <c r="CS1753" s="14"/>
      <c r="CT1753" s="14"/>
      <c r="CU1753" s="14"/>
      <c r="CV1753" s="14"/>
      <c r="CW1753" s="14"/>
      <c r="CX1753" s="14"/>
      <c r="CY1753" s="14"/>
      <c r="CZ1753" s="14"/>
      <c r="DA1753" s="14"/>
      <c r="DB1753" s="14"/>
    </row>
    <row r="1754" spans="22:106" x14ac:dyDescent="0.2"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14"/>
      <c r="BJ1754" s="14"/>
      <c r="BK1754" s="14"/>
      <c r="BL1754" s="14"/>
      <c r="BM1754" s="14"/>
      <c r="BN1754" s="14"/>
      <c r="BO1754" s="14"/>
      <c r="BP1754" s="14"/>
      <c r="BQ1754" s="14"/>
      <c r="BR1754" s="14"/>
      <c r="BS1754" s="14"/>
      <c r="BT1754" s="14"/>
      <c r="BU1754" s="14"/>
      <c r="BV1754" s="14"/>
      <c r="BW1754" s="14"/>
      <c r="BX1754" s="14"/>
      <c r="BY1754" s="14"/>
      <c r="BZ1754" s="14"/>
      <c r="CA1754" s="14"/>
      <c r="CB1754" s="14"/>
      <c r="CC1754" s="14"/>
      <c r="CD1754" s="14"/>
      <c r="CE1754" s="14"/>
      <c r="CF1754" s="14"/>
      <c r="CG1754" s="14"/>
      <c r="CH1754" s="14"/>
      <c r="CI1754" s="14"/>
      <c r="CJ1754" s="14"/>
      <c r="CK1754" s="14"/>
      <c r="CL1754" s="14"/>
      <c r="CM1754" s="14"/>
      <c r="CN1754" s="14"/>
      <c r="CO1754" s="14"/>
      <c r="CP1754" s="14"/>
      <c r="CQ1754" s="14"/>
      <c r="CR1754" s="14"/>
      <c r="CS1754" s="14"/>
      <c r="CT1754" s="14"/>
      <c r="CU1754" s="14"/>
      <c r="CV1754" s="14"/>
      <c r="CW1754" s="14"/>
      <c r="CX1754" s="14"/>
      <c r="CY1754" s="14"/>
      <c r="CZ1754" s="14"/>
      <c r="DA1754" s="14"/>
      <c r="DB1754" s="14"/>
    </row>
    <row r="1755" spans="22:106" x14ac:dyDescent="0.2"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14"/>
      <c r="BJ1755" s="14"/>
      <c r="BK1755" s="14"/>
      <c r="BL1755" s="14"/>
      <c r="BM1755" s="14"/>
      <c r="BN1755" s="14"/>
      <c r="BO1755" s="14"/>
      <c r="BP1755" s="14"/>
      <c r="BQ1755" s="14"/>
      <c r="BR1755" s="14"/>
      <c r="BS1755" s="14"/>
      <c r="BT1755" s="14"/>
      <c r="BU1755" s="14"/>
      <c r="BV1755" s="14"/>
      <c r="BW1755" s="14"/>
      <c r="BX1755" s="14"/>
      <c r="BY1755" s="14"/>
      <c r="BZ1755" s="14"/>
      <c r="CA1755" s="14"/>
      <c r="CB1755" s="14"/>
      <c r="CC1755" s="14"/>
      <c r="CD1755" s="14"/>
      <c r="CE1755" s="14"/>
      <c r="CF1755" s="14"/>
      <c r="CG1755" s="14"/>
      <c r="CH1755" s="14"/>
      <c r="CI1755" s="14"/>
      <c r="CJ1755" s="14"/>
      <c r="CK1755" s="14"/>
      <c r="CL1755" s="14"/>
      <c r="CM1755" s="14"/>
      <c r="CN1755" s="14"/>
      <c r="CO1755" s="14"/>
      <c r="CP1755" s="14"/>
      <c r="CQ1755" s="14"/>
      <c r="CR1755" s="14"/>
      <c r="CS1755" s="14"/>
      <c r="CT1755" s="14"/>
      <c r="CU1755" s="14"/>
      <c r="CV1755" s="14"/>
      <c r="CW1755" s="14"/>
      <c r="CX1755" s="14"/>
      <c r="CY1755" s="14"/>
      <c r="CZ1755" s="14"/>
      <c r="DA1755" s="14"/>
      <c r="DB1755" s="14"/>
    </row>
    <row r="1756" spans="22:106" x14ac:dyDescent="0.2"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14"/>
      <c r="BJ1756" s="14"/>
      <c r="BK1756" s="14"/>
      <c r="BL1756" s="14"/>
      <c r="BM1756" s="14"/>
      <c r="BN1756" s="14"/>
      <c r="BO1756" s="14"/>
      <c r="BP1756" s="14"/>
      <c r="BQ1756" s="14"/>
      <c r="BR1756" s="14"/>
      <c r="BS1756" s="14"/>
      <c r="BT1756" s="14"/>
      <c r="BU1756" s="14"/>
      <c r="BV1756" s="14"/>
      <c r="BW1756" s="14"/>
      <c r="BX1756" s="14"/>
      <c r="BY1756" s="14"/>
      <c r="BZ1756" s="14"/>
      <c r="CA1756" s="14"/>
      <c r="CB1756" s="14"/>
      <c r="CC1756" s="14"/>
      <c r="CD1756" s="14"/>
      <c r="CE1756" s="14"/>
      <c r="CF1756" s="14"/>
      <c r="CG1756" s="14"/>
      <c r="CH1756" s="14"/>
      <c r="CI1756" s="14"/>
      <c r="CJ1756" s="14"/>
      <c r="CK1756" s="14"/>
      <c r="CL1756" s="14"/>
      <c r="CM1756" s="14"/>
      <c r="CN1756" s="14"/>
      <c r="CO1756" s="14"/>
      <c r="CP1756" s="14"/>
      <c r="CQ1756" s="14"/>
      <c r="CR1756" s="14"/>
      <c r="CS1756" s="14"/>
      <c r="CT1756" s="14"/>
      <c r="CU1756" s="14"/>
      <c r="CV1756" s="14"/>
      <c r="CW1756" s="14"/>
      <c r="CX1756" s="14"/>
      <c r="CY1756" s="14"/>
      <c r="CZ1756" s="14"/>
      <c r="DA1756" s="14"/>
      <c r="DB1756" s="14"/>
    </row>
    <row r="1757" spans="22:106" x14ac:dyDescent="0.2"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14"/>
      <c r="BJ1757" s="14"/>
      <c r="BK1757" s="14"/>
      <c r="BL1757" s="14"/>
      <c r="BM1757" s="14"/>
      <c r="BN1757" s="14"/>
      <c r="BO1757" s="14"/>
      <c r="BP1757" s="14"/>
      <c r="BQ1757" s="14"/>
      <c r="BR1757" s="14"/>
      <c r="BS1757" s="14"/>
      <c r="BT1757" s="14"/>
      <c r="BU1757" s="14"/>
      <c r="BV1757" s="14"/>
      <c r="BW1757" s="14"/>
      <c r="BX1757" s="14"/>
      <c r="BY1757" s="14"/>
      <c r="BZ1757" s="14"/>
      <c r="CA1757" s="14"/>
      <c r="CB1757" s="14"/>
      <c r="CC1757" s="14"/>
      <c r="CD1757" s="14"/>
      <c r="CE1757" s="14"/>
      <c r="CF1757" s="14"/>
      <c r="CG1757" s="14"/>
      <c r="CH1757" s="14"/>
      <c r="CI1757" s="14"/>
      <c r="CJ1757" s="14"/>
      <c r="CK1757" s="14"/>
      <c r="CL1757" s="14"/>
      <c r="CM1757" s="14"/>
      <c r="CN1757" s="14"/>
      <c r="CO1757" s="14"/>
      <c r="CP1757" s="14"/>
      <c r="CQ1757" s="14"/>
      <c r="CR1757" s="14"/>
      <c r="CS1757" s="14"/>
      <c r="CT1757" s="14"/>
      <c r="CU1757" s="14"/>
      <c r="CV1757" s="14"/>
      <c r="CW1757" s="14"/>
      <c r="CX1757" s="14"/>
      <c r="CY1757" s="14"/>
      <c r="CZ1757" s="14"/>
      <c r="DA1757" s="14"/>
      <c r="DB1757" s="14"/>
    </row>
    <row r="1758" spans="22:106" x14ac:dyDescent="0.2"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14"/>
      <c r="BJ1758" s="14"/>
      <c r="BK1758" s="14"/>
      <c r="BL1758" s="14"/>
      <c r="BM1758" s="14"/>
      <c r="BN1758" s="14"/>
      <c r="BO1758" s="14"/>
      <c r="BP1758" s="14"/>
      <c r="BQ1758" s="14"/>
      <c r="BR1758" s="14"/>
      <c r="BS1758" s="14"/>
      <c r="BT1758" s="14"/>
      <c r="BU1758" s="14"/>
      <c r="BV1758" s="14"/>
      <c r="BW1758" s="14"/>
      <c r="BX1758" s="14"/>
      <c r="BY1758" s="14"/>
      <c r="BZ1758" s="14"/>
      <c r="CA1758" s="14"/>
      <c r="CB1758" s="14"/>
      <c r="CC1758" s="14"/>
      <c r="CD1758" s="14"/>
      <c r="CE1758" s="14"/>
      <c r="CF1758" s="14"/>
      <c r="CG1758" s="14"/>
      <c r="CH1758" s="14"/>
      <c r="CI1758" s="14"/>
      <c r="CJ1758" s="14"/>
      <c r="CK1758" s="14"/>
      <c r="CL1758" s="14"/>
      <c r="CM1758" s="14"/>
      <c r="CN1758" s="14"/>
      <c r="CO1758" s="14"/>
      <c r="CP1758" s="14"/>
      <c r="CQ1758" s="14"/>
      <c r="CR1758" s="14"/>
      <c r="CS1758" s="14"/>
      <c r="CT1758" s="14"/>
      <c r="CU1758" s="14"/>
      <c r="CV1758" s="14"/>
      <c r="CW1758" s="14"/>
      <c r="CX1758" s="14"/>
      <c r="CY1758" s="14"/>
      <c r="CZ1758" s="14"/>
      <c r="DA1758" s="14"/>
      <c r="DB1758" s="14"/>
    </row>
    <row r="1759" spans="22:106" x14ac:dyDescent="0.2"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14"/>
      <c r="BJ1759" s="14"/>
      <c r="BK1759" s="14"/>
      <c r="BL1759" s="14"/>
      <c r="BM1759" s="14"/>
      <c r="BN1759" s="14"/>
      <c r="BO1759" s="14"/>
      <c r="BP1759" s="14"/>
      <c r="BQ1759" s="14"/>
      <c r="BR1759" s="14"/>
      <c r="BS1759" s="14"/>
      <c r="BT1759" s="14"/>
      <c r="BU1759" s="14"/>
      <c r="BV1759" s="14"/>
      <c r="BW1759" s="14"/>
      <c r="BX1759" s="14"/>
      <c r="BY1759" s="14"/>
      <c r="BZ1759" s="14"/>
      <c r="CA1759" s="14"/>
      <c r="CB1759" s="14"/>
      <c r="CC1759" s="14"/>
      <c r="CD1759" s="14"/>
      <c r="CE1759" s="14"/>
      <c r="CF1759" s="14"/>
      <c r="CG1759" s="14"/>
      <c r="CH1759" s="14"/>
      <c r="CI1759" s="14"/>
      <c r="CJ1759" s="14"/>
      <c r="CK1759" s="14"/>
      <c r="CL1759" s="14"/>
      <c r="CM1759" s="14"/>
      <c r="CN1759" s="14"/>
      <c r="CO1759" s="14"/>
      <c r="CP1759" s="14"/>
      <c r="CQ1759" s="14"/>
      <c r="CR1759" s="14"/>
      <c r="CS1759" s="14"/>
      <c r="CT1759" s="14"/>
      <c r="CU1759" s="14"/>
      <c r="CV1759" s="14"/>
      <c r="CW1759" s="14"/>
      <c r="CX1759" s="14"/>
      <c r="CY1759" s="14"/>
      <c r="CZ1759" s="14"/>
      <c r="DA1759" s="14"/>
      <c r="DB1759" s="14"/>
    </row>
    <row r="1760" spans="22:106" x14ac:dyDescent="0.2"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14"/>
      <c r="BJ1760" s="14"/>
      <c r="BK1760" s="14"/>
      <c r="BL1760" s="14"/>
      <c r="BM1760" s="14"/>
      <c r="BN1760" s="14"/>
      <c r="BO1760" s="14"/>
      <c r="BP1760" s="14"/>
      <c r="BQ1760" s="14"/>
      <c r="BR1760" s="14"/>
      <c r="BS1760" s="14"/>
      <c r="BT1760" s="14"/>
      <c r="BU1760" s="14"/>
      <c r="BV1760" s="14"/>
      <c r="BW1760" s="14"/>
      <c r="BX1760" s="14"/>
      <c r="BY1760" s="14"/>
      <c r="BZ1760" s="14"/>
      <c r="CA1760" s="14"/>
      <c r="CB1760" s="14"/>
      <c r="CC1760" s="14"/>
      <c r="CD1760" s="14"/>
      <c r="CE1760" s="14"/>
      <c r="CF1760" s="14"/>
      <c r="CG1760" s="14"/>
      <c r="CH1760" s="14"/>
      <c r="CI1760" s="14"/>
      <c r="CJ1760" s="14"/>
      <c r="CK1760" s="14"/>
      <c r="CL1760" s="14"/>
      <c r="CM1760" s="14"/>
      <c r="CN1760" s="14"/>
      <c r="CO1760" s="14"/>
      <c r="CP1760" s="14"/>
      <c r="CQ1760" s="14"/>
      <c r="CR1760" s="14"/>
      <c r="CS1760" s="14"/>
      <c r="CT1760" s="14"/>
      <c r="CU1760" s="14"/>
      <c r="CV1760" s="14"/>
      <c r="CW1760" s="14"/>
      <c r="CX1760" s="14"/>
      <c r="CY1760" s="14"/>
      <c r="CZ1760" s="14"/>
      <c r="DA1760" s="14"/>
      <c r="DB1760" s="14"/>
    </row>
    <row r="1761" spans="22:106" x14ac:dyDescent="0.2"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14"/>
      <c r="BJ1761" s="14"/>
      <c r="BK1761" s="14"/>
      <c r="BL1761" s="14"/>
      <c r="BM1761" s="14"/>
      <c r="BN1761" s="14"/>
      <c r="BO1761" s="14"/>
      <c r="BP1761" s="14"/>
      <c r="BQ1761" s="14"/>
      <c r="BR1761" s="14"/>
      <c r="BS1761" s="14"/>
      <c r="BT1761" s="14"/>
      <c r="BU1761" s="14"/>
      <c r="BV1761" s="14"/>
      <c r="BW1761" s="14"/>
      <c r="BX1761" s="14"/>
      <c r="BY1761" s="14"/>
      <c r="BZ1761" s="14"/>
      <c r="CA1761" s="14"/>
      <c r="CB1761" s="14"/>
      <c r="CC1761" s="14"/>
      <c r="CD1761" s="14"/>
      <c r="CE1761" s="14"/>
      <c r="CF1761" s="14"/>
      <c r="CG1761" s="14"/>
      <c r="CH1761" s="14"/>
      <c r="CI1761" s="14"/>
      <c r="CJ1761" s="14"/>
      <c r="CK1761" s="14"/>
      <c r="CL1761" s="14"/>
      <c r="CM1761" s="14"/>
      <c r="CN1761" s="14"/>
      <c r="CO1761" s="14"/>
      <c r="CP1761" s="14"/>
      <c r="CQ1761" s="14"/>
      <c r="CR1761" s="14"/>
      <c r="CS1761" s="14"/>
      <c r="CT1761" s="14"/>
      <c r="CU1761" s="14"/>
      <c r="CV1761" s="14"/>
      <c r="CW1761" s="14"/>
      <c r="CX1761" s="14"/>
      <c r="CY1761" s="14"/>
      <c r="CZ1761" s="14"/>
      <c r="DA1761" s="14"/>
      <c r="DB1761" s="14"/>
    </row>
    <row r="1762" spans="22:106" x14ac:dyDescent="0.2"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14"/>
      <c r="BJ1762" s="14"/>
      <c r="BK1762" s="14"/>
      <c r="BL1762" s="14"/>
      <c r="BM1762" s="14"/>
      <c r="BN1762" s="14"/>
      <c r="BO1762" s="14"/>
      <c r="BP1762" s="14"/>
      <c r="BQ1762" s="14"/>
      <c r="BR1762" s="14"/>
      <c r="BS1762" s="14"/>
      <c r="BT1762" s="14"/>
      <c r="BU1762" s="14"/>
      <c r="BV1762" s="14"/>
      <c r="BW1762" s="14"/>
      <c r="BX1762" s="14"/>
      <c r="BY1762" s="14"/>
      <c r="BZ1762" s="14"/>
      <c r="CA1762" s="14"/>
      <c r="CB1762" s="14"/>
      <c r="CC1762" s="14"/>
      <c r="CD1762" s="14"/>
      <c r="CE1762" s="14"/>
      <c r="CF1762" s="14"/>
      <c r="CG1762" s="14"/>
      <c r="CH1762" s="14"/>
      <c r="CI1762" s="14"/>
      <c r="CJ1762" s="14"/>
      <c r="CK1762" s="14"/>
      <c r="CL1762" s="14"/>
      <c r="CM1762" s="14"/>
      <c r="CN1762" s="14"/>
      <c r="CO1762" s="14"/>
      <c r="CP1762" s="14"/>
      <c r="CQ1762" s="14"/>
      <c r="CR1762" s="14"/>
      <c r="CS1762" s="14"/>
      <c r="CT1762" s="14"/>
      <c r="CU1762" s="14"/>
      <c r="CV1762" s="14"/>
      <c r="CW1762" s="14"/>
      <c r="CX1762" s="14"/>
      <c r="CY1762" s="14"/>
      <c r="CZ1762" s="14"/>
      <c r="DA1762" s="14"/>
      <c r="DB1762" s="14"/>
    </row>
    <row r="1763" spans="22:106" x14ac:dyDescent="0.2"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14"/>
      <c r="BJ1763" s="14"/>
      <c r="BK1763" s="14"/>
      <c r="BL1763" s="14"/>
      <c r="BM1763" s="14"/>
      <c r="BN1763" s="14"/>
      <c r="BO1763" s="14"/>
      <c r="BP1763" s="14"/>
      <c r="BQ1763" s="14"/>
      <c r="BR1763" s="14"/>
      <c r="BS1763" s="14"/>
      <c r="BT1763" s="14"/>
      <c r="BU1763" s="14"/>
      <c r="BV1763" s="14"/>
      <c r="BW1763" s="14"/>
      <c r="BX1763" s="14"/>
      <c r="BY1763" s="14"/>
      <c r="BZ1763" s="14"/>
      <c r="CA1763" s="14"/>
      <c r="CB1763" s="14"/>
      <c r="CC1763" s="14"/>
      <c r="CD1763" s="14"/>
      <c r="CE1763" s="14"/>
      <c r="CF1763" s="14"/>
      <c r="CG1763" s="14"/>
      <c r="CH1763" s="14"/>
      <c r="CI1763" s="14"/>
      <c r="CJ1763" s="14"/>
      <c r="CK1763" s="14"/>
      <c r="CL1763" s="14"/>
      <c r="CM1763" s="14"/>
      <c r="CN1763" s="14"/>
      <c r="CO1763" s="14"/>
      <c r="CP1763" s="14"/>
      <c r="CQ1763" s="14"/>
      <c r="CR1763" s="14"/>
      <c r="CS1763" s="14"/>
      <c r="CT1763" s="14"/>
      <c r="CU1763" s="14"/>
      <c r="CV1763" s="14"/>
      <c r="CW1763" s="14"/>
      <c r="CX1763" s="14"/>
      <c r="CY1763" s="14"/>
      <c r="CZ1763" s="14"/>
      <c r="DA1763" s="14"/>
      <c r="DB1763" s="14"/>
    </row>
    <row r="1764" spans="22:106" x14ac:dyDescent="0.2"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14"/>
      <c r="BJ1764" s="14"/>
      <c r="BK1764" s="14"/>
      <c r="BL1764" s="14"/>
      <c r="BM1764" s="14"/>
      <c r="BN1764" s="14"/>
      <c r="BO1764" s="14"/>
      <c r="BP1764" s="14"/>
      <c r="BQ1764" s="14"/>
      <c r="BR1764" s="14"/>
      <c r="BS1764" s="14"/>
      <c r="BT1764" s="14"/>
      <c r="BU1764" s="14"/>
      <c r="BV1764" s="14"/>
      <c r="BW1764" s="14"/>
      <c r="BX1764" s="14"/>
      <c r="BY1764" s="14"/>
      <c r="BZ1764" s="14"/>
      <c r="CA1764" s="14"/>
      <c r="CB1764" s="14"/>
      <c r="CC1764" s="14"/>
      <c r="CD1764" s="14"/>
      <c r="CE1764" s="14"/>
      <c r="CF1764" s="14"/>
      <c r="CG1764" s="14"/>
      <c r="CH1764" s="14"/>
      <c r="CI1764" s="14"/>
      <c r="CJ1764" s="14"/>
      <c r="CK1764" s="14"/>
      <c r="CL1764" s="14"/>
      <c r="CM1764" s="14"/>
      <c r="CN1764" s="14"/>
      <c r="CO1764" s="14"/>
      <c r="CP1764" s="14"/>
      <c r="CQ1764" s="14"/>
      <c r="CR1764" s="14"/>
      <c r="CS1764" s="14"/>
      <c r="CT1764" s="14"/>
      <c r="CU1764" s="14"/>
      <c r="CV1764" s="14"/>
      <c r="CW1764" s="14"/>
      <c r="CX1764" s="14"/>
      <c r="CY1764" s="14"/>
      <c r="CZ1764" s="14"/>
      <c r="DA1764" s="14"/>
      <c r="DB1764" s="14"/>
    </row>
    <row r="1765" spans="22:106" x14ac:dyDescent="0.2"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14"/>
      <c r="BJ1765" s="14"/>
      <c r="BK1765" s="14"/>
      <c r="BL1765" s="14"/>
      <c r="BM1765" s="14"/>
      <c r="BN1765" s="14"/>
      <c r="BO1765" s="14"/>
      <c r="BP1765" s="14"/>
      <c r="BQ1765" s="14"/>
      <c r="BR1765" s="14"/>
      <c r="BS1765" s="14"/>
      <c r="BT1765" s="14"/>
      <c r="BU1765" s="14"/>
      <c r="BV1765" s="14"/>
      <c r="BW1765" s="14"/>
      <c r="BX1765" s="14"/>
      <c r="BY1765" s="14"/>
      <c r="BZ1765" s="14"/>
      <c r="CA1765" s="14"/>
      <c r="CB1765" s="14"/>
      <c r="CC1765" s="14"/>
      <c r="CD1765" s="14"/>
      <c r="CE1765" s="14"/>
      <c r="CF1765" s="14"/>
      <c r="CG1765" s="14"/>
      <c r="CH1765" s="14"/>
      <c r="CI1765" s="14"/>
      <c r="CJ1765" s="14"/>
      <c r="CK1765" s="14"/>
      <c r="CL1765" s="14"/>
      <c r="CM1765" s="14"/>
      <c r="CN1765" s="14"/>
      <c r="CO1765" s="14"/>
      <c r="CP1765" s="14"/>
      <c r="CQ1765" s="14"/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B1765" s="14"/>
    </row>
    <row r="1766" spans="22:106" x14ac:dyDescent="0.2"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14"/>
      <c r="BJ1766" s="14"/>
      <c r="BK1766" s="14"/>
      <c r="BL1766" s="14"/>
      <c r="BM1766" s="14"/>
      <c r="BN1766" s="14"/>
      <c r="BO1766" s="14"/>
      <c r="BP1766" s="14"/>
      <c r="BQ1766" s="14"/>
      <c r="BR1766" s="14"/>
      <c r="BS1766" s="14"/>
      <c r="BT1766" s="14"/>
      <c r="BU1766" s="14"/>
      <c r="BV1766" s="14"/>
      <c r="BW1766" s="14"/>
      <c r="BX1766" s="14"/>
      <c r="BY1766" s="14"/>
      <c r="BZ1766" s="14"/>
      <c r="CA1766" s="14"/>
      <c r="CB1766" s="14"/>
      <c r="CC1766" s="14"/>
      <c r="CD1766" s="14"/>
      <c r="CE1766" s="14"/>
      <c r="CF1766" s="14"/>
      <c r="CG1766" s="14"/>
      <c r="CH1766" s="14"/>
      <c r="CI1766" s="14"/>
      <c r="CJ1766" s="14"/>
      <c r="CK1766" s="14"/>
      <c r="CL1766" s="14"/>
      <c r="CM1766" s="14"/>
      <c r="CN1766" s="14"/>
      <c r="CO1766" s="14"/>
      <c r="CP1766" s="14"/>
      <c r="CQ1766" s="14"/>
      <c r="CR1766" s="14"/>
      <c r="CS1766" s="14"/>
      <c r="CT1766" s="14"/>
      <c r="CU1766" s="14"/>
      <c r="CV1766" s="14"/>
      <c r="CW1766" s="14"/>
      <c r="CX1766" s="14"/>
      <c r="CY1766" s="14"/>
      <c r="CZ1766" s="14"/>
      <c r="DA1766" s="14"/>
      <c r="DB1766" s="14"/>
    </row>
    <row r="1767" spans="22:106" x14ac:dyDescent="0.2"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14"/>
      <c r="BJ1767" s="14"/>
      <c r="BK1767" s="14"/>
      <c r="BL1767" s="14"/>
      <c r="BM1767" s="14"/>
      <c r="BN1767" s="14"/>
      <c r="BO1767" s="14"/>
      <c r="BP1767" s="14"/>
      <c r="BQ1767" s="14"/>
      <c r="BR1767" s="14"/>
      <c r="BS1767" s="14"/>
      <c r="BT1767" s="14"/>
      <c r="BU1767" s="14"/>
      <c r="BV1767" s="14"/>
      <c r="BW1767" s="14"/>
      <c r="BX1767" s="14"/>
      <c r="BY1767" s="14"/>
      <c r="BZ1767" s="14"/>
      <c r="CA1767" s="14"/>
      <c r="CB1767" s="14"/>
      <c r="CC1767" s="14"/>
      <c r="CD1767" s="14"/>
      <c r="CE1767" s="14"/>
      <c r="CF1767" s="14"/>
      <c r="CG1767" s="14"/>
      <c r="CH1767" s="14"/>
      <c r="CI1767" s="14"/>
      <c r="CJ1767" s="14"/>
      <c r="CK1767" s="14"/>
      <c r="CL1767" s="14"/>
      <c r="CM1767" s="14"/>
      <c r="CN1767" s="14"/>
      <c r="CO1767" s="14"/>
      <c r="CP1767" s="14"/>
      <c r="CQ1767" s="14"/>
      <c r="CR1767" s="14"/>
      <c r="CS1767" s="14"/>
      <c r="CT1767" s="14"/>
      <c r="CU1767" s="14"/>
      <c r="CV1767" s="14"/>
      <c r="CW1767" s="14"/>
      <c r="CX1767" s="14"/>
      <c r="CY1767" s="14"/>
      <c r="CZ1767" s="14"/>
      <c r="DA1767" s="14"/>
      <c r="DB1767" s="14"/>
    </row>
    <row r="1768" spans="22:106" x14ac:dyDescent="0.2"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14"/>
      <c r="BJ1768" s="14"/>
      <c r="BK1768" s="14"/>
      <c r="BL1768" s="14"/>
      <c r="BM1768" s="14"/>
      <c r="BN1768" s="14"/>
      <c r="BO1768" s="14"/>
      <c r="BP1768" s="14"/>
      <c r="BQ1768" s="14"/>
      <c r="BR1768" s="14"/>
      <c r="BS1768" s="14"/>
      <c r="BT1768" s="14"/>
      <c r="BU1768" s="14"/>
      <c r="BV1768" s="14"/>
      <c r="BW1768" s="14"/>
      <c r="BX1768" s="14"/>
      <c r="BY1768" s="14"/>
      <c r="BZ1768" s="14"/>
      <c r="CA1768" s="14"/>
      <c r="CB1768" s="14"/>
      <c r="CC1768" s="14"/>
      <c r="CD1768" s="14"/>
      <c r="CE1768" s="14"/>
      <c r="CF1768" s="14"/>
      <c r="CG1768" s="14"/>
      <c r="CH1768" s="14"/>
      <c r="CI1768" s="14"/>
      <c r="CJ1768" s="14"/>
      <c r="CK1768" s="14"/>
      <c r="CL1768" s="14"/>
      <c r="CM1768" s="14"/>
      <c r="CN1768" s="14"/>
      <c r="CO1768" s="14"/>
      <c r="CP1768" s="14"/>
      <c r="CQ1768" s="14"/>
      <c r="CR1768" s="14"/>
      <c r="CS1768" s="14"/>
      <c r="CT1768" s="14"/>
      <c r="CU1768" s="14"/>
      <c r="CV1768" s="14"/>
      <c r="CW1768" s="14"/>
      <c r="CX1768" s="14"/>
      <c r="CY1768" s="14"/>
      <c r="CZ1768" s="14"/>
      <c r="DA1768" s="14"/>
      <c r="DB1768" s="14"/>
    </row>
    <row r="1769" spans="22:106" x14ac:dyDescent="0.2"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14"/>
      <c r="BJ1769" s="14"/>
      <c r="BK1769" s="14"/>
      <c r="BL1769" s="14"/>
      <c r="BM1769" s="14"/>
      <c r="BN1769" s="14"/>
      <c r="BO1769" s="14"/>
      <c r="BP1769" s="14"/>
      <c r="BQ1769" s="14"/>
      <c r="BR1769" s="14"/>
      <c r="BS1769" s="14"/>
      <c r="BT1769" s="14"/>
      <c r="BU1769" s="14"/>
      <c r="BV1769" s="14"/>
      <c r="BW1769" s="14"/>
      <c r="BX1769" s="14"/>
      <c r="BY1769" s="14"/>
      <c r="BZ1769" s="14"/>
      <c r="CA1769" s="14"/>
      <c r="CB1769" s="14"/>
      <c r="CC1769" s="14"/>
      <c r="CD1769" s="14"/>
      <c r="CE1769" s="14"/>
      <c r="CF1769" s="14"/>
      <c r="CG1769" s="14"/>
      <c r="CH1769" s="14"/>
      <c r="CI1769" s="14"/>
      <c r="CJ1769" s="14"/>
      <c r="CK1769" s="14"/>
      <c r="CL1769" s="14"/>
      <c r="CM1769" s="14"/>
      <c r="CN1769" s="14"/>
      <c r="CO1769" s="14"/>
      <c r="CP1769" s="14"/>
      <c r="CQ1769" s="14"/>
      <c r="CR1769" s="14"/>
      <c r="CS1769" s="14"/>
      <c r="CT1769" s="14"/>
      <c r="CU1769" s="14"/>
      <c r="CV1769" s="14"/>
      <c r="CW1769" s="14"/>
      <c r="CX1769" s="14"/>
      <c r="CY1769" s="14"/>
      <c r="CZ1769" s="14"/>
      <c r="DA1769" s="14"/>
      <c r="DB1769" s="14"/>
    </row>
    <row r="1770" spans="22:106" x14ac:dyDescent="0.2"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14"/>
      <c r="BJ1770" s="14"/>
      <c r="BK1770" s="14"/>
      <c r="BL1770" s="14"/>
      <c r="BM1770" s="14"/>
      <c r="BN1770" s="14"/>
      <c r="BO1770" s="14"/>
      <c r="BP1770" s="14"/>
      <c r="BQ1770" s="14"/>
      <c r="BR1770" s="14"/>
      <c r="BS1770" s="14"/>
      <c r="BT1770" s="14"/>
      <c r="BU1770" s="14"/>
      <c r="BV1770" s="14"/>
      <c r="BW1770" s="14"/>
      <c r="BX1770" s="14"/>
      <c r="BY1770" s="14"/>
      <c r="BZ1770" s="14"/>
      <c r="CA1770" s="14"/>
      <c r="CB1770" s="14"/>
      <c r="CC1770" s="14"/>
      <c r="CD1770" s="14"/>
      <c r="CE1770" s="14"/>
      <c r="CF1770" s="14"/>
      <c r="CG1770" s="14"/>
      <c r="CH1770" s="14"/>
      <c r="CI1770" s="14"/>
      <c r="CJ1770" s="14"/>
      <c r="CK1770" s="14"/>
      <c r="CL1770" s="14"/>
      <c r="CM1770" s="14"/>
      <c r="CN1770" s="14"/>
      <c r="CO1770" s="14"/>
      <c r="CP1770" s="14"/>
      <c r="CQ1770" s="14"/>
      <c r="CR1770" s="14"/>
      <c r="CS1770" s="14"/>
      <c r="CT1770" s="14"/>
      <c r="CU1770" s="14"/>
      <c r="CV1770" s="14"/>
      <c r="CW1770" s="14"/>
      <c r="CX1770" s="14"/>
      <c r="CY1770" s="14"/>
      <c r="CZ1770" s="14"/>
      <c r="DA1770" s="14"/>
      <c r="DB1770" s="14"/>
    </row>
    <row r="1771" spans="22:106" x14ac:dyDescent="0.2"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14"/>
      <c r="BJ1771" s="14"/>
      <c r="BK1771" s="14"/>
      <c r="BL1771" s="14"/>
      <c r="BM1771" s="14"/>
      <c r="BN1771" s="14"/>
      <c r="BO1771" s="14"/>
      <c r="BP1771" s="14"/>
      <c r="BQ1771" s="14"/>
      <c r="BR1771" s="14"/>
      <c r="BS1771" s="14"/>
      <c r="BT1771" s="14"/>
      <c r="BU1771" s="14"/>
      <c r="BV1771" s="14"/>
      <c r="BW1771" s="14"/>
      <c r="BX1771" s="14"/>
      <c r="BY1771" s="14"/>
      <c r="BZ1771" s="14"/>
      <c r="CA1771" s="14"/>
      <c r="CB1771" s="14"/>
      <c r="CC1771" s="14"/>
      <c r="CD1771" s="14"/>
      <c r="CE1771" s="14"/>
      <c r="CF1771" s="14"/>
      <c r="CG1771" s="14"/>
      <c r="CH1771" s="14"/>
      <c r="CI1771" s="14"/>
      <c r="CJ1771" s="14"/>
      <c r="CK1771" s="14"/>
      <c r="CL1771" s="14"/>
      <c r="CM1771" s="14"/>
      <c r="CN1771" s="14"/>
      <c r="CO1771" s="14"/>
      <c r="CP1771" s="14"/>
      <c r="CQ1771" s="14"/>
      <c r="CR1771" s="14"/>
      <c r="CS1771" s="14"/>
      <c r="CT1771" s="14"/>
      <c r="CU1771" s="14"/>
      <c r="CV1771" s="14"/>
      <c r="CW1771" s="14"/>
      <c r="CX1771" s="14"/>
      <c r="CY1771" s="14"/>
      <c r="CZ1771" s="14"/>
      <c r="DA1771" s="14"/>
      <c r="DB1771" s="14"/>
    </row>
    <row r="1772" spans="22:106" x14ac:dyDescent="0.2"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14"/>
      <c r="BJ1772" s="14"/>
      <c r="BK1772" s="14"/>
      <c r="BL1772" s="14"/>
      <c r="BM1772" s="14"/>
      <c r="BN1772" s="14"/>
      <c r="BO1772" s="14"/>
      <c r="BP1772" s="14"/>
      <c r="BQ1772" s="14"/>
      <c r="BR1772" s="14"/>
      <c r="BS1772" s="14"/>
      <c r="BT1772" s="14"/>
      <c r="BU1772" s="14"/>
      <c r="BV1772" s="14"/>
      <c r="BW1772" s="14"/>
      <c r="BX1772" s="14"/>
      <c r="BY1772" s="14"/>
      <c r="BZ1772" s="14"/>
      <c r="CA1772" s="14"/>
      <c r="CB1772" s="14"/>
      <c r="CC1772" s="14"/>
      <c r="CD1772" s="14"/>
      <c r="CE1772" s="14"/>
      <c r="CF1772" s="14"/>
      <c r="CG1772" s="14"/>
      <c r="CH1772" s="14"/>
      <c r="CI1772" s="14"/>
      <c r="CJ1772" s="14"/>
      <c r="CK1772" s="14"/>
      <c r="CL1772" s="14"/>
      <c r="CM1772" s="14"/>
      <c r="CN1772" s="14"/>
      <c r="CO1772" s="14"/>
      <c r="CP1772" s="14"/>
      <c r="CQ1772" s="14"/>
      <c r="CR1772" s="14"/>
      <c r="CS1772" s="14"/>
      <c r="CT1772" s="14"/>
      <c r="CU1772" s="14"/>
      <c r="CV1772" s="14"/>
      <c r="CW1772" s="14"/>
      <c r="CX1772" s="14"/>
      <c r="CY1772" s="14"/>
      <c r="CZ1772" s="14"/>
      <c r="DA1772" s="14"/>
      <c r="DB1772" s="14"/>
    </row>
    <row r="1773" spans="22:106" x14ac:dyDescent="0.2"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14"/>
      <c r="BJ1773" s="14"/>
      <c r="BK1773" s="14"/>
      <c r="BL1773" s="14"/>
      <c r="BM1773" s="14"/>
      <c r="BN1773" s="14"/>
      <c r="BO1773" s="14"/>
      <c r="BP1773" s="14"/>
      <c r="BQ1773" s="14"/>
      <c r="BR1773" s="14"/>
      <c r="BS1773" s="14"/>
      <c r="BT1773" s="14"/>
      <c r="BU1773" s="14"/>
      <c r="BV1773" s="14"/>
      <c r="BW1773" s="14"/>
      <c r="BX1773" s="14"/>
      <c r="BY1773" s="14"/>
      <c r="BZ1773" s="14"/>
      <c r="CA1773" s="14"/>
      <c r="CB1773" s="14"/>
      <c r="CC1773" s="14"/>
      <c r="CD1773" s="14"/>
      <c r="CE1773" s="14"/>
      <c r="CF1773" s="14"/>
      <c r="CG1773" s="14"/>
      <c r="CH1773" s="14"/>
      <c r="CI1773" s="14"/>
      <c r="CJ1773" s="14"/>
      <c r="CK1773" s="14"/>
      <c r="CL1773" s="14"/>
      <c r="CM1773" s="14"/>
      <c r="CN1773" s="14"/>
      <c r="CO1773" s="14"/>
      <c r="CP1773" s="14"/>
      <c r="CQ1773" s="14"/>
      <c r="CR1773" s="14"/>
      <c r="CS1773" s="14"/>
      <c r="CT1773" s="14"/>
      <c r="CU1773" s="14"/>
      <c r="CV1773" s="14"/>
      <c r="CW1773" s="14"/>
      <c r="CX1773" s="14"/>
      <c r="CY1773" s="14"/>
      <c r="CZ1773" s="14"/>
      <c r="DA1773" s="14"/>
      <c r="DB1773" s="14"/>
    </row>
    <row r="1774" spans="22:106" x14ac:dyDescent="0.2"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14"/>
      <c r="BJ1774" s="14"/>
      <c r="BK1774" s="14"/>
      <c r="BL1774" s="14"/>
      <c r="BM1774" s="14"/>
      <c r="BN1774" s="14"/>
      <c r="BO1774" s="14"/>
      <c r="BP1774" s="14"/>
      <c r="BQ1774" s="14"/>
      <c r="BR1774" s="14"/>
      <c r="BS1774" s="14"/>
      <c r="BT1774" s="14"/>
      <c r="BU1774" s="14"/>
      <c r="BV1774" s="14"/>
      <c r="BW1774" s="14"/>
      <c r="BX1774" s="14"/>
      <c r="BY1774" s="14"/>
      <c r="BZ1774" s="14"/>
      <c r="CA1774" s="14"/>
      <c r="CB1774" s="14"/>
      <c r="CC1774" s="14"/>
      <c r="CD1774" s="14"/>
      <c r="CE1774" s="14"/>
      <c r="CF1774" s="14"/>
      <c r="CG1774" s="14"/>
      <c r="CH1774" s="14"/>
      <c r="CI1774" s="14"/>
      <c r="CJ1774" s="14"/>
      <c r="CK1774" s="14"/>
      <c r="CL1774" s="14"/>
      <c r="CM1774" s="14"/>
      <c r="CN1774" s="14"/>
      <c r="CO1774" s="14"/>
      <c r="CP1774" s="14"/>
      <c r="CQ1774" s="14"/>
      <c r="CR1774" s="14"/>
      <c r="CS1774" s="14"/>
      <c r="CT1774" s="14"/>
      <c r="CU1774" s="14"/>
      <c r="CV1774" s="14"/>
      <c r="CW1774" s="14"/>
      <c r="CX1774" s="14"/>
      <c r="CY1774" s="14"/>
      <c r="CZ1774" s="14"/>
      <c r="DA1774" s="14"/>
      <c r="DB1774" s="14"/>
    </row>
    <row r="1775" spans="22:106" x14ac:dyDescent="0.2"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14"/>
      <c r="BJ1775" s="14"/>
      <c r="BK1775" s="14"/>
      <c r="BL1775" s="14"/>
      <c r="BM1775" s="14"/>
      <c r="BN1775" s="14"/>
      <c r="BO1775" s="14"/>
      <c r="BP1775" s="14"/>
      <c r="BQ1775" s="14"/>
      <c r="BR1775" s="14"/>
      <c r="BS1775" s="14"/>
      <c r="BT1775" s="14"/>
      <c r="BU1775" s="14"/>
      <c r="BV1775" s="14"/>
      <c r="BW1775" s="14"/>
      <c r="BX1775" s="14"/>
      <c r="BY1775" s="14"/>
      <c r="BZ1775" s="14"/>
      <c r="CA1775" s="14"/>
      <c r="CB1775" s="14"/>
      <c r="CC1775" s="14"/>
      <c r="CD1775" s="14"/>
      <c r="CE1775" s="14"/>
      <c r="CF1775" s="14"/>
      <c r="CG1775" s="14"/>
      <c r="CH1775" s="14"/>
      <c r="CI1775" s="14"/>
      <c r="CJ1775" s="14"/>
      <c r="CK1775" s="14"/>
      <c r="CL1775" s="14"/>
      <c r="CM1775" s="14"/>
      <c r="CN1775" s="14"/>
      <c r="CO1775" s="14"/>
      <c r="CP1775" s="14"/>
      <c r="CQ1775" s="14"/>
      <c r="CR1775" s="14"/>
      <c r="CS1775" s="14"/>
      <c r="CT1775" s="14"/>
      <c r="CU1775" s="14"/>
      <c r="CV1775" s="14"/>
      <c r="CW1775" s="14"/>
      <c r="CX1775" s="14"/>
      <c r="CY1775" s="14"/>
      <c r="CZ1775" s="14"/>
      <c r="DA1775" s="14"/>
      <c r="DB1775" s="14"/>
    </row>
    <row r="1776" spans="22:106" x14ac:dyDescent="0.2"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14"/>
      <c r="BJ1776" s="14"/>
      <c r="BK1776" s="14"/>
      <c r="BL1776" s="14"/>
      <c r="BM1776" s="14"/>
      <c r="BN1776" s="14"/>
      <c r="BO1776" s="14"/>
      <c r="BP1776" s="14"/>
      <c r="BQ1776" s="14"/>
      <c r="BR1776" s="14"/>
      <c r="BS1776" s="14"/>
      <c r="BT1776" s="14"/>
      <c r="BU1776" s="14"/>
      <c r="BV1776" s="14"/>
      <c r="BW1776" s="14"/>
      <c r="BX1776" s="14"/>
      <c r="BY1776" s="14"/>
      <c r="BZ1776" s="14"/>
      <c r="CA1776" s="14"/>
      <c r="CB1776" s="14"/>
      <c r="CC1776" s="14"/>
      <c r="CD1776" s="14"/>
      <c r="CE1776" s="14"/>
      <c r="CF1776" s="14"/>
      <c r="CG1776" s="14"/>
      <c r="CH1776" s="14"/>
      <c r="CI1776" s="14"/>
      <c r="CJ1776" s="14"/>
      <c r="CK1776" s="14"/>
      <c r="CL1776" s="14"/>
      <c r="CM1776" s="14"/>
      <c r="CN1776" s="14"/>
      <c r="CO1776" s="14"/>
      <c r="CP1776" s="14"/>
      <c r="CQ1776" s="14"/>
      <c r="CR1776" s="14"/>
      <c r="CS1776" s="14"/>
      <c r="CT1776" s="14"/>
      <c r="CU1776" s="14"/>
      <c r="CV1776" s="14"/>
      <c r="CW1776" s="14"/>
      <c r="CX1776" s="14"/>
      <c r="CY1776" s="14"/>
      <c r="CZ1776" s="14"/>
      <c r="DA1776" s="14"/>
      <c r="DB1776" s="14"/>
    </row>
    <row r="1777" spans="22:106" x14ac:dyDescent="0.2"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14"/>
      <c r="BJ1777" s="14"/>
      <c r="BK1777" s="14"/>
      <c r="BL1777" s="14"/>
      <c r="BM1777" s="14"/>
      <c r="BN1777" s="14"/>
      <c r="BO1777" s="14"/>
      <c r="BP1777" s="14"/>
      <c r="BQ1777" s="14"/>
      <c r="BR1777" s="14"/>
      <c r="BS1777" s="14"/>
      <c r="BT1777" s="14"/>
      <c r="BU1777" s="14"/>
      <c r="BV1777" s="14"/>
      <c r="BW1777" s="14"/>
      <c r="BX1777" s="14"/>
      <c r="BY1777" s="14"/>
      <c r="BZ1777" s="14"/>
      <c r="CA1777" s="14"/>
      <c r="CB1777" s="14"/>
      <c r="CC1777" s="14"/>
      <c r="CD1777" s="14"/>
      <c r="CE1777" s="14"/>
      <c r="CF1777" s="14"/>
      <c r="CG1777" s="14"/>
      <c r="CH1777" s="14"/>
      <c r="CI1777" s="14"/>
      <c r="CJ1777" s="14"/>
      <c r="CK1777" s="14"/>
      <c r="CL1777" s="14"/>
      <c r="CM1777" s="14"/>
      <c r="CN1777" s="14"/>
      <c r="CO1777" s="14"/>
      <c r="CP1777" s="14"/>
      <c r="CQ1777" s="14"/>
      <c r="CR1777" s="14"/>
      <c r="CS1777" s="14"/>
      <c r="CT1777" s="14"/>
      <c r="CU1777" s="14"/>
      <c r="CV1777" s="14"/>
      <c r="CW1777" s="14"/>
      <c r="CX1777" s="14"/>
      <c r="CY1777" s="14"/>
      <c r="CZ1777" s="14"/>
      <c r="DA1777" s="14"/>
      <c r="DB1777" s="14"/>
    </row>
    <row r="1778" spans="22:106" x14ac:dyDescent="0.2"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14"/>
      <c r="BJ1778" s="14"/>
      <c r="BK1778" s="14"/>
      <c r="BL1778" s="14"/>
      <c r="BM1778" s="14"/>
      <c r="BN1778" s="14"/>
      <c r="BO1778" s="14"/>
      <c r="BP1778" s="14"/>
      <c r="BQ1778" s="14"/>
      <c r="BR1778" s="14"/>
      <c r="BS1778" s="14"/>
      <c r="BT1778" s="14"/>
      <c r="BU1778" s="14"/>
      <c r="BV1778" s="14"/>
      <c r="BW1778" s="14"/>
      <c r="BX1778" s="14"/>
      <c r="BY1778" s="14"/>
      <c r="BZ1778" s="14"/>
      <c r="CA1778" s="14"/>
      <c r="CB1778" s="14"/>
      <c r="CC1778" s="14"/>
      <c r="CD1778" s="14"/>
      <c r="CE1778" s="14"/>
      <c r="CF1778" s="14"/>
      <c r="CG1778" s="14"/>
      <c r="CH1778" s="14"/>
      <c r="CI1778" s="14"/>
      <c r="CJ1778" s="14"/>
      <c r="CK1778" s="14"/>
      <c r="CL1778" s="14"/>
      <c r="CM1778" s="14"/>
      <c r="CN1778" s="14"/>
      <c r="CO1778" s="14"/>
      <c r="CP1778" s="14"/>
      <c r="CQ1778" s="14"/>
      <c r="CR1778" s="14"/>
      <c r="CS1778" s="14"/>
      <c r="CT1778" s="14"/>
      <c r="CU1778" s="14"/>
      <c r="CV1778" s="14"/>
      <c r="CW1778" s="14"/>
      <c r="CX1778" s="14"/>
      <c r="CY1778" s="14"/>
      <c r="CZ1778" s="14"/>
      <c r="DA1778" s="14"/>
      <c r="DB1778" s="14"/>
    </row>
    <row r="1779" spans="22:106" x14ac:dyDescent="0.2"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14"/>
      <c r="BJ1779" s="14"/>
      <c r="BK1779" s="14"/>
      <c r="BL1779" s="14"/>
      <c r="BM1779" s="14"/>
      <c r="BN1779" s="14"/>
      <c r="BO1779" s="14"/>
      <c r="BP1779" s="14"/>
      <c r="BQ1779" s="14"/>
      <c r="BR1779" s="14"/>
      <c r="BS1779" s="14"/>
      <c r="BT1779" s="14"/>
      <c r="BU1779" s="14"/>
      <c r="BV1779" s="14"/>
      <c r="BW1779" s="14"/>
      <c r="BX1779" s="14"/>
      <c r="BY1779" s="14"/>
      <c r="BZ1779" s="14"/>
      <c r="CA1779" s="14"/>
      <c r="CB1779" s="14"/>
      <c r="CC1779" s="14"/>
      <c r="CD1779" s="14"/>
      <c r="CE1779" s="14"/>
      <c r="CF1779" s="14"/>
      <c r="CG1779" s="14"/>
      <c r="CH1779" s="14"/>
      <c r="CI1779" s="14"/>
      <c r="CJ1779" s="14"/>
      <c r="CK1779" s="14"/>
      <c r="CL1779" s="14"/>
      <c r="CM1779" s="14"/>
      <c r="CN1779" s="14"/>
      <c r="CO1779" s="14"/>
      <c r="CP1779" s="14"/>
      <c r="CQ1779" s="14"/>
      <c r="CR1779" s="14"/>
      <c r="CS1779" s="14"/>
      <c r="CT1779" s="14"/>
      <c r="CU1779" s="14"/>
      <c r="CV1779" s="14"/>
      <c r="CW1779" s="14"/>
      <c r="CX1779" s="14"/>
      <c r="CY1779" s="14"/>
      <c r="CZ1779" s="14"/>
      <c r="DA1779" s="14"/>
      <c r="DB1779" s="14"/>
    </row>
    <row r="1780" spans="22:106" x14ac:dyDescent="0.2"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14"/>
      <c r="BJ1780" s="14"/>
      <c r="BK1780" s="14"/>
      <c r="BL1780" s="14"/>
      <c r="BM1780" s="14"/>
      <c r="BN1780" s="14"/>
      <c r="BO1780" s="14"/>
      <c r="BP1780" s="14"/>
      <c r="BQ1780" s="14"/>
      <c r="BR1780" s="14"/>
      <c r="BS1780" s="14"/>
      <c r="BT1780" s="14"/>
      <c r="BU1780" s="14"/>
      <c r="BV1780" s="14"/>
      <c r="BW1780" s="14"/>
      <c r="BX1780" s="14"/>
      <c r="BY1780" s="14"/>
      <c r="BZ1780" s="14"/>
      <c r="CA1780" s="14"/>
      <c r="CB1780" s="14"/>
      <c r="CC1780" s="14"/>
      <c r="CD1780" s="14"/>
      <c r="CE1780" s="14"/>
      <c r="CF1780" s="14"/>
      <c r="CG1780" s="14"/>
      <c r="CH1780" s="14"/>
      <c r="CI1780" s="14"/>
      <c r="CJ1780" s="14"/>
      <c r="CK1780" s="14"/>
      <c r="CL1780" s="14"/>
      <c r="CM1780" s="14"/>
      <c r="CN1780" s="14"/>
      <c r="CO1780" s="14"/>
      <c r="CP1780" s="14"/>
      <c r="CQ1780" s="14"/>
      <c r="CR1780" s="14"/>
      <c r="CS1780" s="14"/>
      <c r="CT1780" s="14"/>
      <c r="CU1780" s="14"/>
      <c r="CV1780" s="14"/>
      <c r="CW1780" s="14"/>
      <c r="CX1780" s="14"/>
      <c r="CY1780" s="14"/>
      <c r="CZ1780" s="14"/>
      <c r="DA1780" s="14"/>
      <c r="DB1780" s="14"/>
    </row>
    <row r="1781" spans="22:106" x14ac:dyDescent="0.2"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  <c r="BJ1781" s="14"/>
      <c r="BK1781" s="14"/>
      <c r="BL1781" s="14"/>
      <c r="BM1781" s="14"/>
      <c r="BN1781" s="14"/>
      <c r="BO1781" s="14"/>
      <c r="BP1781" s="14"/>
      <c r="BQ1781" s="14"/>
      <c r="BR1781" s="14"/>
      <c r="BS1781" s="14"/>
      <c r="BT1781" s="14"/>
      <c r="BU1781" s="14"/>
      <c r="BV1781" s="14"/>
      <c r="BW1781" s="14"/>
      <c r="BX1781" s="14"/>
      <c r="BY1781" s="14"/>
      <c r="BZ1781" s="14"/>
      <c r="CA1781" s="14"/>
      <c r="CB1781" s="14"/>
      <c r="CC1781" s="14"/>
      <c r="CD1781" s="14"/>
      <c r="CE1781" s="14"/>
      <c r="CF1781" s="14"/>
      <c r="CG1781" s="14"/>
      <c r="CH1781" s="14"/>
      <c r="CI1781" s="14"/>
      <c r="CJ1781" s="14"/>
      <c r="CK1781" s="14"/>
      <c r="CL1781" s="14"/>
      <c r="CM1781" s="14"/>
      <c r="CN1781" s="14"/>
      <c r="CO1781" s="14"/>
      <c r="CP1781" s="14"/>
      <c r="CQ1781" s="14"/>
      <c r="CR1781" s="14"/>
      <c r="CS1781" s="14"/>
      <c r="CT1781" s="14"/>
      <c r="CU1781" s="14"/>
      <c r="CV1781" s="14"/>
      <c r="CW1781" s="14"/>
      <c r="CX1781" s="14"/>
      <c r="CY1781" s="14"/>
      <c r="CZ1781" s="14"/>
      <c r="DA1781" s="14"/>
      <c r="DB1781" s="14"/>
    </row>
    <row r="1782" spans="22:106" x14ac:dyDescent="0.2"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14"/>
      <c r="BJ1782" s="14"/>
      <c r="BK1782" s="14"/>
      <c r="BL1782" s="14"/>
      <c r="BM1782" s="14"/>
      <c r="BN1782" s="14"/>
      <c r="BO1782" s="14"/>
      <c r="BP1782" s="14"/>
      <c r="BQ1782" s="14"/>
      <c r="BR1782" s="14"/>
      <c r="BS1782" s="14"/>
      <c r="BT1782" s="14"/>
      <c r="BU1782" s="14"/>
      <c r="BV1782" s="14"/>
      <c r="BW1782" s="14"/>
      <c r="BX1782" s="14"/>
      <c r="BY1782" s="14"/>
      <c r="BZ1782" s="14"/>
      <c r="CA1782" s="14"/>
      <c r="CB1782" s="14"/>
      <c r="CC1782" s="14"/>
      <c r="CD1782" s="14"/>
      <c r="CE1782" s="14"/>
      <c r="CF1782" s="14"/>
      <c r="CG1782" s="14"/>
      <c r="CH1782" s="14"/>
      <c r="CI1782" s="14"/>
      <c r="CJ1782" s="14"/>
      <c r="CK1782" s="14"/>
      <c r="CL1782" s="14"/>
      <c r="CM1782" s="14"/>
      <c r="CN1782" s="14"/>
      <c r="CO1782" s="14"/>
      <c r="CP1782" s="14"/>
      <c r="CQ1782" s="14"/>
      <c r="CR1782" s="14"/>
      <c r="CS1782" s="14"/>
      <c r="CT1782" s="14"/>
      <c r="CU1782" s="14"/>
      <c r="CV1782" s="14"/>
      <c r="CW1782" s="14"/>
      <c r="CX1782" s="14"/>
      <c r="CY1782" s="14"/>
      <c r="CZ1782" s="14"/>
      <c r="DA1782" s="14"/>
      <c r="DB1782" s="14"/>
    </row>
    <row r="1783" spans="22:106" x14ac:dyDescent="0.2"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14"/>
      <c r="BJ1783" s="14"/>
      <c r="BK1783" s="14"/>
      <c r="BL1783" s="14"/>
      <c r="BM1783" s="14"/>
      <c r="BN1783" s="14"/>
      <c r="BO1783" s="14"/>
      <c r="BP1783" s="14"/>
      <c r="BQ1783" s="14"/>
      <c r="BR1783" s="14"/>
      <c r="BS1783" s="14"/>
      <c r="BT1783" s="14"/>
      <c r="BU1783" s="14"/>
      <c r="BV1783" s="14"/>
      <c r="BW1783" s="14"/>
      <c r="BX1783" s="14"/>
      <c r="BY1783" s="14"/>
      <c r="BZ1783" s="14"/>
      <c r="CA1783" s="14"/>
      <c r="CB1783" s="14"/>
      <c r="CC1783" s="14"/>
      <c r="CD1783" s="14"/>
      <c r="CE1783" s="14"/>
      <c r="CF1783" s="14"/>
      <c r="CG1783" s="14"/>
      <c r="CH1783" s="14"/>
      <c r="CI1783" s="14"/>
      <c r="CJ1783" s="14"/>
      <c r="CK1783" s="14"/>
      <c r="CL1783" s="14"/>
      <c r="CM1783" s="14"/>
      <c r="CN1783" s="14"/>
      <c r="CO1783" s="14"/>
      <c r="CP1783" s="14"/>
      <c r="CQ1783" s="14"/>
      <c r="CR1783" s="14"/>
      <c r="CS1783" s="14"/>
      <c r="CT1783" s="14"/>
      <c r="CU1783" s="14"/>
      <c r="CV1783" s="14"/>
      <c r="CW1783" s="14"/>
      <c r="CX1783" s="14"/>
      <c r="CY1783" s="14"/>
      <c r="CZ1783" s="14"/>
      <c r="DA1783" s="14"/>
      <c r="DB1783" s="14"/>
    </row>
    <row r="1784" spans="22:106" x14ac:dyDescent="0.2"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14"/>
      <c r="BJ1784" s="14"/>
      <c r="BK1784" s="14"/>
      <c r="BL1784" s="14"/>
      <c r="BM1784" s="14"/>
      <c r="BN1784" s="14"/>
      <c r="BO1784" s="14"/>
      <c r="BP1784" s="14"/>
      <c r="BQ1784" s="14"/>
      <c r="BR1784" s="14"/>
      <c r="BS1784" s="14"/>
      <c r="BT1784" s="14"/>
      <c r="BU1784" s="14"/>
      <c r="BV1784" s="14"/>
      <c r="BW1784" s="14"/>
      <c r="BX1784" s="14"/>
      <c r="BY1784" s="14"/>
      <c r="BZ1784" s="14"/>
      <c r="CA1784" s="14"/>
      <c r="CB1784" s="14"/>
      <c r="CC1784" s="14"/>
      <c r="CD1784" s="14"/>
      <c r="CE1784" s="14"/>
      <c r="CF1784" s="14"/>
      <c r="CG1784" s="14"/>
      <c r="CH1784" s="14"/>
      <c r="CI1784" s="14"/>
      <c r="CJ1784" s="14"/>
      <c r="CK1784" s="14"/>
      <c r="CL1784" s="14"/>
      <c r="CM1784" s="14"/>
      <c r="CN1784" s="14"/>
      <c r="CO1784" s="14"/>
      <c r="CP1784" s="14"/>
      <c r="CQ1784" s="14"/>
      <c r="CR1784" s="14"/>
      <c r="CS1784" s="14"/>
      <c r="CT1784" s="14"/>
      <c r="CU1784" s="14"/>
      <c r="CV1784" s="14"/>
      <c r="CW1784" s="14"/>
      <c r="CX1784" s="14"/>
      <c r="CY1784" s="14"/>
      <c r="CZ1784" s="14"/>
      <c r="DA1784" s="14"/>
      <c r="DB1784" s="14"/>
    </row>
    <row r="1785" spans="22:106" x14ac:dyDescent="0.2"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14"/>
      <c r="BJ1785" s="14"/>
      <c r="BK1785" s="14"/>
      <c r="BL1785" s="14"/>
      <c r="BM1785" s="14"/>
      <c r="BN1785" s="14"/>
      <c r="BO1785" s="14"/>
      <c r="BP1785" s="14"/>
      <c r="BQ1785" s="14"/>
      <c r="BR1785" s="14"/>
      <c r="BS1785" s="14"/>
      <c r="BT1785" s="14"/>
      <c r="BU1785" s="14"/>
      <c r="BV1785" s="14"/>
      <c r="BW1785" s="14"/>
      <c r="BX1785" s="14"/>
      <c r="BY1785" s="14"/>
      <c r="BZ1785" s="14"/>
      <c r="CA1785" s="14"/>
      <c r="CB1785" s="14"/>
      <c r="CC1785" s="14"/>
      <c r="CD1785" s="14"/>
      <c r="CE1785" s="14"/>
      <c r="CF1785" s="14"/>
      <c r="CG1785" s="14"/>
      <c r="CH1785" s="14"/>
      <c r="CI1785" s="14"/>
      <c r="CJ1785" s="14"/>
      <c r="CK1785" s="14"/>
      <c r="CL1785" s="14"/>
      <c r="CM1785" s="14"/>
      <c r="CN1785" s="14"/>
      <c r="CO1785" s="14"/>
      <c r="CP1785" s="14"/>
      <c r="CQ1785" s="14"/>
      <c r="CR1785" s="14"/>
      <c r="CS1785" s="14"/>
      <c r="CT1785" s="14"/>
      <c r="CU1785" s="14"/>
      <c r="CV1785" s="14"/>
      <c r="CW1785" s="14"/>
      <c r="CX1785" s="14"/>
      <c r="CY1785" s="14"/>
      <c r="CZ1785" s="14"/>
      <c r="DA1785" s="14"/>
      <c r="DB1785" s="14"/>
    </row>
    <row r="1786" spans="22:106" x14ac:dyDescent="0.2"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14"/>
      <c r="BJ1786" s="14"/>
      <c r="BK1786" s="14"/>
      <c r="BL1786" s="14"/>
      <c r="BM1786" s="14"/>
      <c r="BN1786" s="14"/>
      <c r="BO1786" s="14"/>
      <c r="BP1786" s="14"/>
      <c r="BQ1786" s="14"/>
      <c r="BR1786" s="14"/>
      <c r="BS1786" s="14"/>
      <c r="BT1786" s="14"/>
      <c r="BU1786" s="14"/>
      <c r="BV1786" s="14"/>
      <c r="BW1786" s="14"/>
      <c r="BX1786" s="14"/>
      <c r="BY1786" s="14"/>
      <c r="BZ1786" s="14"/>
      <c r="CA1786" s="14"/>
      <c r="CB1786" s="14"/>
      <c r="CC1786" s="14"/>
      <c r="CD1786" s="14"/>
      <c r="CE1786" s="14"/>
      <c r="CF1786" s="14"/>
      <c r="CG1786" s="14"/>
      <c r="CH1786" s="14"/>
      <c r="CI1786" s="14"/>
      <c r="CJ1786" s="14"/>
      <c r="CK1786" s="14"/>
      <c r="CL1786" s="14"/>
      <c r="CM1786" s="14"/>
      <c r="CN1786" s="14"/>
      <c r="CO1786" s="14"/>
      <c r="CP1786" s="14"/>
      <c r="CQ1786" s="14"/>
      <c r="CR1786" s="14"/>
      <c r="CS1786" s="14"/>
      <c r="CT1786" s="14"/>
      <c r="CU1786" s="14"/>
      <c r="CV1786" s="14"/>
      <c r="CW1786" s="14"/>
      <c r="CX1786" s="14"/>
      <c r="CY1786" s="14"/>
      <c r="CZ1786" s="14"/>
      <c r="DA1786" s="14"/>
      <c r="DB1786" s="14"/>
    </row>
    <row r="1787" spans="22:106" x14ac:dyDescent="0.2"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14"/>
      <c r="BJ1787" s="14"/>
      <c r="BK1787" s="14"/>
      <c r="BL1787" s="14"/>
      <c r="BM1787" s="14"/>
      <c r="BN1787" s="14"/>
      <c r="BO1787" s="14"/>
      <c r="BP1787" s="14"/>
      <c r="BQ1787" s="14"/>
      <c r="BR1787" s="14"/>
      <c r="BS1787" s="14"/>
      <c r="BT1787" s="14"/>
      <c r="BU1787" s="14"/>
      <c r="BV1787" s="14"/>
      <c r="BW1787" s="14"/>
      <c r="BX1787" s="14"/>
      <c r="BY1787" s="14"/>
      <c r="BZ1787" s="14"/>
      <c r="CA1787" s="14"/>
      <c r="CB1787" s="14"/>
      <c r="CC1787" s="14"/>
      <c r="CD1787" s="14"/>
      <c r="CE1787" s="14"/>
      <c r="CF1787" s="14"/>
      <c r="CG1787" s="14"/>
      <c r="CH1787" s="14"/>
      <c r="CI1787" s="14"/>
      <c r="CJ1787" s="14"/>
      <c r="CK1787" s="14"/>
      <c r="CL1787" s="14"/>
      <c r="CM1787" s="14"/>
      <c r="CN1787" s="14"/>
      <c r="CO1787" s="14"/>
      <c r="CP1787" s="14"/>
      <c r="CQ1787" s="14"/>
      <c r="CR1787" s="14"/>
      <c r="CS1787" s="14"/>
      <c r="CT1787" s="14"/>
      <c r="CU1787" s="14"/>
      <c r="CV1787" s="14"/>
      <c r="CW1787" s="14"/>
      <c r="CX1787" s="14"/>
      <c r="CY1787" s="14"/>
      <c r="CZ1787" s="14"/>
      <c r="DA1787" s="14"/>
      <c r="DB1787" s="14"/>
    </row>
    <row r="1788" spans="22:106" x14ac:dyDescent="0.2"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14"/>
      <c r="BJ1788" s="14"/>
      <c r="BK1788" s="14"/>
      <c r="BL1788" s="14"/>
      <c r="BM1788" s="14"/>
      <c r="BN1788" s="14"/>
      <c r="BO1788" s="14"/>
      <c r="BP1788" s="14"/>
      <c r="BQ1788" s="14"/>
      <c r="BR1788" s="14"/>
      <c r="BS1788" s="14"/>
      <c r="BT1788" s="14"/>
      <c r="BU1788" s="14"/>
      <c r="BV1788" s="14"/>
      <c r="BW1788" s="14"/>
      <c r="BX1788" s="14"/>
      <c r="BY1788" s="14"/>
      <c r="BZ1788" s="14"/>
      <c r="CA1788" s="14"/>
      <c r="CB1788" s="14"/>
      <c r="CC1788" s="14"/>
      <c r="CD1788" s="14"/>
      <c r="CE1788" s="14"/>
      <c r="CF1788" s="14"/>
      <c r="CG1788" s="14"/>
      <c r="CH1788" s="14"/>
      <c r="CI1788" s="14"/>
      <c r="CJ1788" s="14"/>
      <c r="CK1788" s="14"/>
      <c r="CL1788" s="14"/>
      <c r="CM1788" s="14"/>
      <c r="CN1788" s="14"/>
      <c r="CO1788" s="14"/>
      <c r="CP1788" s="14"/>
      <c r="CQ1788" s="14"/>
      <c r="CR1788" s="14"/>
      <c r="CS1788" s="14"/>
      <c r="CT1788" s="14"/>
      <c r="CU1788" s="14"/>
      <c r="CV1788" s="14"/>
      <c r="CW1788" s="14"/>
      <c r="CX1788" s="14"/>
      <c r="CY1788" s="14"/>
      <c r="CZ1788" s="14"/>
      <c r="DA1788" s="14"/>
      <c r="DB1788" s="14"/>
    </row>
    <row r="1789" spans="22:106" x14ac:dyDescent="0.2"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14"/>
      <c r="BJ1789" s="14"/>
      <c r="BK1789" s="14"/>
      <c r="BL1789" s="14"/>
      <c r="BM1789" s="14"/>
      <c r="BN1789" s="14"/>
      <c r="BO1789" s="14"/>
      <c r="BP1789" s="14"/>
      <c r="BQ1789" s="14"/>
      <c r="BR1789" s="14"/>
      <c r="BS1789" s="14"/>
      <c r="BT1789" s="14"/>
      <c r="BU1789" s="14"/>
      <c r="BV1789" s="14"/>
      <c r="BW1789" s="14"/>
      <c r="BX1789" s="14"/>
      <c r="BY1789" s="14"/>
      <c r="BZ1789" s="14"/>
      <c r="CA1789" s="14"/>
      <c r="CB1789" s="14"/>
      <c r="CC1789" s="14"/>
      <c r="CD1789" s="14"/>
      <c r="CE1789" s="14"/>
      <c r="CF1789" s="14"/>
      <c r="CG1789" s="14"/>
      <c r="CH1789" s="14"/>
      <c r="CI1789" s="14"/>
      <c r="CJ1789" s="14"/>
      <c r="CK1789" s="14"/>
      <c r="CL1789" s="14"/>
      <c r="CM1789" s="14"/>
      <c r="CN1789" s="14"/>
      <c r="CO1789" s="14"/>
      <c r="CP1789" s="14"/>
      <c r="CQ1789" s="14"/>
      <c r="CR1789" s="14"/>
      <c r="CS1789" s="14"/>
      <c r="CT1789" s="14"/>
      <c r="CU1789" s="14"/>
      <c r="CV1789" s="14"/>
      <c r="CW1789" s="14"/>
      <c r="CX1789" s="14"/>
      <c r="CY1789" s="14"/>
      <c r="CZ1789" s="14"/>
      <c r="DA1789" s="14"/>
      <c r="DB1789" s="14"/>
    </row>
    <row r="1790" spans="22:106" x14ac:dyDescent="0.2"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  <c r="BJ1790" s="14"/>
      <c r="BK1790" s="14"/>
      <c r="BL1790" s="14"/>
      <c r="BM1790" s="14"/>
      <c r="BN1790" s="14"/>
      <c r="BO1790" s="14"/>
      <c r="BP1790" s="14"/>
      <c r="BQ1790" s="14"/>
      <c r="BR1790" s="14"/>
      <c r="BS1790" s="14"/>
      <c r="BT1790" s="14"/>
      <c r="BU1790" s="14"/>
      <c r="BV1790" s="14"/>
      <c r="BW1790" s="14"/>
      <c r="BX1790" s="14"/>
      <c r="BY1790" s="14"/>
      <c r="BZ1790" s="14"/>
      <c r="CA1790" s="14"/>
      <c r="CB1790" s="14"/>
      <c r="CC1790" s="14"/>
      <c r="CD1790" s="14"/>
      <c r="CE1790" s="14"/>
      <c r="CF1790" s="14"/>
      <c r="CG1790" s="14"/>
      <c r="CH1790" s="14"/>
      <c r="CI1790" s="14"/>
      <c r="CJ1790" s="14"/>
      <c r="CK1790" s="14"/>
      <c r="CL1790" s="14"/>
      <c r="CM1790" s="14"/>
      <c r="CN1790" s="14"/>
      <c r="CO1790" s="14"/>
      <c r="CP1790" s="14"/>
      <c r="CQ1790" s="14"/>
      <c r="CR1790" s="14"/>
      <c r="CS1790" s="14"/>
      <c r="CT1790" s="14"/>
      <c r="CU1790" s="14"/>
      <c r="CV1790" s="14"/>
      <c r="CW1790" s="14"/>
      <c r="CX1790" s="14"/>
      <c r="CY1790" s="14"/>
      <c r="CZ1790" s="14"/>
      <c r="DA1790" s="14"/>
      <c r="DB1790" s="14"/>
    </row>
    <row r="1791" spans="22:106" x14ac:dyDescent="0.2"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14"/>
      <c r="BJ1791" s="14"/>
      <c r="BK1791" s="14"/>
      <c r="BL1791" s="14"/>
      <c r="BM1791" s="14"/>
      <c r="BN1791" s="14"/>
      <c r="BO1791" s="14"/>
      <c r="BP1791" s="14"/>
      <c r="BQ1791" s="14"/>
      <c r="BR1791" s="14"/>
      <c r="BS1791" s="14"/>
      <c r="BT1791" s="14"/>
      <c r="BU1791" s="14"/>
      <c r="BV1791" s="14"/>
      <c r="BW1791" s="14"/>
      <c r="BX1791" s="14"/>
      <c r="BY1791" s="14"/>
      <c r="BZ1791" s="14"/>
      <c r="CA1791" s="14"/>
      <c r="CB1791" s="14"/>
      <c r="CC1791" s="14"/>
      <c r="CD1791" s="14"/>
      <c r="CE1791" s="14"/>
      <c r="CF1791" s="14"/>
      <c r="CG1791" s="14"/>
      <c r="CH1791" s="14"/>
      <c r="CI1791" s="14"/>
      <c r="CJ1791" s="14"/>
      <c r="CK1791" s="14"/>
      <c r="CL1791" s="14"/>
      <c r="CM1791" s="14"/>
      <c r="CN1791" s="14"/>
      <c r="CO1791" s="14"/>
      <c r="CP1791" s="14"/>
      <c r="CQ1791" s="14"/>
      <c r="CR1791" s="14"/>
      <c r="CS1791" s="14"/>
      <c r="CT1791" s="14"/>
      <c r="CU1791" s="14"/>
      <c r="CV1791" s="14"/>
      <c r="CW1791" s="14"/>
      <c r="CX1791" s="14"/>
      <c r="CY1791" s="14"/>
      <c r="CZ1791" s="14"/>
      <c r="DA1791" s="14"/>
      <c r="DB1791" s="14"/>
    </row>
    <row r="1792" spans="22:106" x14ac:dyDescent="0.2"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14"/>
      <c r="BJ1792" s="14"/>
      <c r="BK1792" s="14"/>
      <c r="BL1792" s="14"/>
      <c r="BM1792" s="14"/>
      <c r="BN1792" s="14"/>
      <c r="BO1792" s="14"/>
      <c r="BP1792" s="14"/>
      <c r="BQ1792" s="14"/>
      <c r="BR1792" s="14"/>
      <c r="BS1792" s="14"/>
      <c r="BT1792" s="14"/>
      <c r="BU1792" s="14"/>
      <c r="BV1792" s="14"/>
      <c r="BW1792" s="14"/>
      <c r="BX1792" s="14"/>
      <c r="BY1792" s="14"/>
      <c r="BZ1792" s="14"/>
      <c r="CA1792" s="14"/>
      <c r="CB1792" s="14"/>
      <c r="CC1792" s="14"/>
      <c r="CD1792" s="14"/>
      <c r="CE1792" s="14"/>
      <c r="CF1792" s="14"/>
      <c r="CG1792" s="14"/>
      <c r="CH1792" s="14"/>
      <c r="CI1792" s="14"/>
      <c r="CJ1792" s="14"/>
      <c r="CK1792" s="14"/>
      <c r="CL1792" s="14"/>
      <c r="CM1792" s="14"/>
      <c r="CN1792" s="14"/>
      <c r="CO1792" s="14"/>
      <c r="CP1792" s="14"/>
      <c r="CQ1792" s="14"/>
      <c r="CR1792" s="14"/>
      <c r="CS1792" s="14"/>
      <c r="CT1792" s="14"/>
      <c r="CU1792" s="14"/>
      <c r="CV1792" s="14"/>
      <c r="CW1792" s="14"/>
      <c r="CX1792" s="14"/>
      <c r="CY1792" s="14"/>
      <c r="CZ1792" s="14"/>
      <c r="DA1792" s="14"/>
      <c r="DB1792" s="14"/>
    </row>
    <row r="1793" spans="22:106" x14ac:dyDescent="0.2"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14"/>
      <c r="BJ1793" s="14"/>
      <c r="BK1793" s="14"/>
      <c r="BL1793" s="14"/>
      <c r="BM1793" s="14"/>
      <c r="BN1793" s="14"/>
      <c r="BO1793" s="14"/>
      <c r="BP1793" s="14"/>
      <c r="BQ1793" s="14"/>
      <c r="BR1793" s="14"/>
      <c r="BS1793" s="14"/>
      <c r="BT1793" s="14"/>
      <c r="BU1793" s="14"/>
      <c r="BV1793" s="14"/>
      <c r="BW1793" s="14"/>
      <c r="BX1793" s="14"/>
      <c r="BY1793" s="14"/>
      <c r="BZ1793" s="14"/>
      <c r="CA1793" s="14"/>
      <c r="CB1793" s="14"/>
      <c r="CC1793" s="14"/>
      <c r="CD1793" s="14"/>
      <c r="CE1793" s="14"/>
      <c r="CF1793" s="14"/>
      <c r="CG1793" s="14"/>
      <c r="CH1793" s="14"/>
      <c r="CI1793" s="14"/>
      <c r="CJ1793" s="14"/>
      <c r="CK1793" s="14"/>
      <c r="CL1793" s="14"/>
      <c r="CM1793" s="14"/>
      <c r="CN1793" s="14"/>
      <c r="CO1793" s="14"/>
      <c r="CP1793" s="14"/>
      <c r="CQ1793" s="14"/>
      <c r="CR1793" s="14"/>
      <c r="CS1793" s="14"/>
      <c r="CT1793" s="14"/>
      <c r="CU1793" s="14"/>
      <c r="CV1793" s="14"/>
      <c r="CW1793" s="14"/>
      <c r="CX1793" s="14"/>
      <c r="CY1793" s="14"/>
      <c r="CZ1793" s="14"/>
      <c r="DA1793" s="14"/>
      <c r="DB1793" s="14"/>
    </row>
    <row r="1794" spans="22:106" x14ac:dyDescent="0.2"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14"/>
      <c r="BJ1794" s="14"/>
      <c r="BK1794" s="14"/>
      <c r="BL1794" s="14"/>
      <c r="BM1794" s="14"/>
      <c r="BN1794" s="14"/>
      <c r="BO1794" s="14"/>
      <c r="BP1794" s="14"/>
      <c r="BQ1794" s="14"/>
      <c r="BR1794" s="14"/>
      <c r="BS1794" s="14"/>
      <c r="BT1794" s="14"/>
      <c r="BU1794" s="14"/>
      <c r="BV1794" s="14"/>
      <c r="BW1794" s="14"/>
      <c r="BX1794" s="14"/>
      <c r="BY1794" s="14"/>
      <c r="BZ1794" s="14"/>
      <c r="CA1794" s="14"/>
      <c r="CB1794" s="14"/>
      <c r="CC1794" s="14"/>
      <c r="CD1794" s="14"/>
      <c r="CE1794" s="14"/>
      <c r="CF1794" s="14"/>
      <c r="CG1794" s="14"/>
      <c r="CH1794" s="14"/>
      <c r="CI1794" s="14"/>
      <c r="CJ1794" s="14"/>
      <c r="CK1794" s="14"/>
      <c r="CL1794" s="14"/>
      <c r="CM1794" s="14"/>
      <c r="CN1794" s="14"/>
      <c r="CO1794" s="14"/>
      <c r="CP1794" s="14"/>
      <c r="CQ1794" s="14"/>
      <c r="CR1794" s="14"/>
      <c r="CS1794" s="14"/>
      <c r="CT1794" s="14"/>
      <c r="CU1794" s="14"/>
      <c r="CV1794" s="14"/>
      <c r="CW1794" s="14"/>
      <c r="CX1794" s="14"/>
      <c r="CY1794" s="14"/>
      <c r="CZ1794" s="14"/>
      <c r="DA1794" s="14"/>
      <c r="DB1794" s="14"/>
    </row>
    <row r="1795" spans="22:106" x14ac:dyDescent="0.2"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  <c r="BJ1795" s="14"/>
      <c r="BK1795" s="14"/>
      <c r="BL1795" s="14"/>
      <c r="BM1795" s="14"/>
      <c r="BN1795" s="14"/>
      <c r="BO1795" s="14"/>
      <c r="BP1795" s="14"/>
      <c r="BQ1795" s="14"/>
      <c r="BR1795" s="14"/>
      <c r="BS1795" s="14"/>
      <c r="BT1795" s="14"/>
      <c r="BU1795" s="14"/>
      <c r="BV1795" s="14"/>
      <c r="BW1795" s="14"/>
      <c r="BX1795" s="14"/>
      <c r="BY1795" s="14"/>
      <c r="BZ1795" s="14"/>
      <c r="CA1795" s="14"/>
      <c r="CB1795" s="14"/>
      <c r="CC1795" s="14"/>
      <c r="CD1795" s="14"/>
      <c r="CE1795" s="14"/>
      <c r="CF1795" s="14"/>
      <c r="CG1795" s="14"/>
      <c r="CH1795" s="14"/>
      <c r="CI1795" s="14"/>
      <c r="CJ1795" s="14"/>
      <c r="CK1795" s="14"/>
      <c r="CL1795" s="14"/>
      <c r="CM1795" s="14"/>
      <c r="CN1795" s="14"/>
      <c r="CO1795" s="14"/>
      <c r="CP1795" s="14"/>
      <c r="CQ1795" s="14"/>
      <c r="CR1795" s="14"/>
      <c r="CS1795" s="14"/>
      <c r="CT1795" s="14"/>
      <c r="CU1795" s="14"/>
      <c r="CV1795" s="14"/>
      <c r="CW1795" s="14"/>
      <c r="CX1795" s="14"/>
      <c r="CY1795" s="14"/>
      <c r="CZ1795" s="14"/>
      <c r="DA1795" s="14"/>
      <c r="DB1795" s="14"/>
    </row>
    <row r="1796" spans="22:106" x14ac:dyDescent="0.2"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  <c r="BJ1796" s="14"/>
      <c r="BK1796" s="14"/>
      <c r="BL1796" s="14"/>
      <c r="BM1796" s="14"/>
      <c r="BN1796" s="14"/>
      <c r="BO1796" s="14"/>
      <c r="BP1796" s="14"/>
      <c r="BQ1796" s="14"/>
      <c r="BR1796" s="14"/>
      <c r="BS1796" s="14"/>
      <c r="BT1796" s="14"/>
      <c r="BU1796" s="14"/>
      <c r="BV1796" s="14"/>
      <c r="BW1796" s="14"/>
      <c r="BX1796" s="14"/>
      <c r="BY1796" s="14"/>
      <c r="BZ1796" s="14"/>
      <c r="CA1796" s="14"/>
      <c r="CB1796" s="14"/>
      <c r="CC1796" s="14"/>
      <c r="CD1796" s="14"/>
      <c r="CE1796" s="14"/>
      <c r="CF1796" s="14"/>
      <c r="CG1796" s="14"/>
      <c r="CH1796" s="14"/>
      <c r="CI1796" s="14"/>
      <c r="CJ1796" s="14"/>
      <c r="CK1796" s="14"/>
      <c r="CL1796" s="14"/>
      <c r="CM1796" s="14"/>
      <c r="CN1796" s="14"/>
      <c r="CO1796" s="14"/>
      <c r="CP1796" s="14"/>
      <c r="CQ1796" s="14"/>
      <c r="CR1796" s="14"/>
      <c r="CS1796" s="14"/>
      <c r="CT1796" s="14"/>
      <c r="CU1796" s="14"/>
      <c r="CV1796" s="14"/>
      <c r="CW1796" s="14"/>
      <c r="CX1796" s="14"/>
      <c r="CY1796" s="14"/>
      <c r="CZ1796" s="14"/>
      <c r="DA1796" s="14"/>
      <c r="DB1796" s="14"/>
    </row>
    <row r="1797" spans="22:106" x14ac:dyDescent="0.2"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  <c r="BJ1797" s="14"/>
      <c r="BK1797" s="14"/>
      <c r="BL1797" s="14"/>
      <c r="BM1797" s="14"/>
      <c r="BN1797" s="14"/>
      <c r="BO1797" s="14"/>
      <c r="BP1797" s="14"/>
      <c r="BQ1797" s="14"/>
      <c r="BR1797" s="14"/>
      <c r="BS1797" s="14"/>
      <c r="BT1797" s="14"/>
      <c r="BU1797" s="14"/>
      <c r="BV1797" s="14"/>
      <c r="BW1797" s="14"/>
      <c r="BX1797" s="14"/>
      <c r="BY1797" s="14"/>
      <c r="BZ1797" s="14"/>
      <c r="CA1797" s="14"/>
      <c r="CB1797" s="14"/>
      <c r="CC1797" s="14"/>
      <c r="CD1797" s="14"/>
      <c r="CE1797" s="14"/>
      <c r="CF1797" s="14"/>
      <c r="CG1797" s="14"/>
      <c r="CH1797" s="14"/>
      <c r="CI1797" s="14"/>
      <c r="CJ1797" s="14"/>
      <c r="CK1797" s="14"/>
      <c r="CL1797" s="14"/>
      <c r="CM1797" s="14"/>
      <c r="CN1797" s="14"/>
      <c r="CO1797" s="14"/>
      <c r="CP1797" s="14"/>
      <c r="CQ1797" s="14"/>
      <c r="CR1797" s="14"/>
      <c r="CS1797" s="14"/>
      <c r="CT1797" s="14"/>
      <c r="CU1797" s="14"/>
      <c r="CV1797" s="14"/>
      <c r="CW1797" s="14"/>
      <c r="CX1797" s="14"/>
      <c r="CY1797" s="14"/>
      <c r="CZ1797" s="14"/>
      <c r="DA1797" s="14"/>
      <c r="DB1797" s="14"/>
    </row>
    <row r="1798" spans="22:106" x14ac:dyDescent="0.2"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  <c r="BJ1798" s="14"/>
      <c r="BK1798" s="14"/>
      <c r="BL1798" s="14"/>
      <c r="BM1798" s="14"/>
      <c r="BN1798" s="14"/>
      <c r="BO1798" s="14"/>
      <c r="BP1798" s="14"/>
      <c r="BQ1798" s="14"/>
      <c r="BR1798" s="14"/>
      <c r="BS1798" s="14"/>
      <c r="BT1798" s="14"/>
      <c r="BU1798" s="14"/>
      <c r="BV1798" s="14"/>
      <c r="BW1798" s="14"/>
      <c r="BX1798" s="14"/>
      <c r="BY1798" s="14"/>
      <c r="BZ1798" s="14"/>
      <c r="CA1798" s="14"/>
      <c r="CB1798" s="14"/>
      <c r="CC1798" s="14"/>
      <c r="CD1798" s="14"/>
      <c r="CE1798" s="14"/>
      <c r="CF1798" s="14"/>
      <c r="CG1798" s="14"/>
      <c r="CH1798" s="14"/>
      <c r="CI1798" s="14"/>
      <c r="CJ1798" s="14"/>
      <c r="CK1798" s="14"/>
      <c r="CL1798" s="14"/>
      <c r="CM1798" s="14"/>
      <c r="CN1798" s="14"/>
      <c r="CO1798" s="14"/>
      <c r="CP1798" s="14"/>
      <c r="CQ1798" s="14"/>
      <c r="CR1798" s="14"/>
      <c r="CS1798" s="14"/>
      <c r="CT1798" s="14"/>
      <c r="CU1798" s="14"/>
      <c r="CV1798" s="14"/>
      <c r="CW1798" s="14"/>
      <c r="CX1798" s="14"/>
      <c r="CY1798" s="14"/>
      <c r="CZ1798" s="14"/>
      <c r="DA1798" s="14"/>
      <c r="DB1798" s="14"/>
    </row>
    <row r="1799" spans="22:106" x14ac:dyDescent="0.2"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  <c r="BJ1799" s="14"/>
      <c r="BK1799" s="14"/>
      <c r="BL1799" s="14"/>
      <c r="BM1799" s="14"/>
      <c r="BN1799" s="14"/>
      <c r="BO1799" s="14"/>
      <c r="BP1799" s="14"/>
      <c r="BQ1799" s="14"/>
      <c r="BR1799" s="14"/>
      <c r="BS1799" s="14"/>
      <c r="BT1799" s="14"/>
      <c r="BU1799" s="14"/>
      <c r="BV1799" s="14"/>
      <c r="BW1799" s="14"/>
      <c r="BX1799" s="14"/>
      <c r="BY1799" s="14"/>
      <c r="BZ1799" s="14"/>
      <c r="CA1799" s="14"/>
      <c r="CB1799" s="14"/>
      <c r="CC1799" s="14"/>
      <c r="CD1799" s="14"/>
      <c r="CE1799" s="14"/>
      <c r="CF1799" s="14"/>
      <c r="CG1799" s="14"/>
      <c r="CH1799" s="14"/>
      <c r="CI1799" s="14"/>
      <c r="CJ1799" s="14"/>
      <c r="CK1799" s="14"/>
      <c r="CL1799" s="14"/>
      <c r="CM1799" s="14"/>
      <c r="CN1799" s="14"/>
      <c r="CO1799" s="14"/>
      <c r="CP1799" s="14"/>
      <c r="CQ1799" s="14"/>
      <c r="CR1799" s="14"/>
      <c r="CS1799" s="14"/>
      <c r="CT1799" s="14"/>
      <c r="CU1799" s="14"/>
      <c r="CV1799" s="14"/>
      <c r="CW1799" s="14"/>
      <c r="CX1799" s="14"/>
      <c r="CY1799" s="14"/>
      <c r="CZ1799" s="14"/>
      <c r="DA1799" s="14"/>
      <c r="DB1799" s="14"/>
    </row>
    <row r="1800" spans="22:106" x14ac:dyDescent="0.2"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  <c r="BJ1800" s="14"/>
      <c r="BK1800" s="14"/>
      <c r="BL1800" s="14"/>
      <c r="BM1800" s="14"/>
      <c r="BN1800" s="14"/>
      <c r="BO1800" s="14"/>
      <c r="BP1800" s="14"/>
      <c r="BQ1800" s="14"/>
      <c r="BR1800" s="14"/>
      <c r="BS1800" s="14"/>
      <c r="BT1800" s="14"/>
      <c r="BU1800" s="14"/>
      <c r="BV1800" s="14"/>
      <c r="BW1800" s="14"/>
      <c r="BX1800" s="14"/>
      <c r="BY1800" s="14"/>
      <c r="BZ1800" s="14"/>
      <c r="CA1800" s="14"/>
      <c r="CB1800" s="14"/>
      <c r="CC1800" s="14"/>
      <c r="CD1800" s="14"/>
      <c r="CE1800" s="14"/>
      <c r="CF1800" s="14"/>
      <c r="CG1800" s="14"/>
      <c r="CH1800" s="14"/>
      <c r="CI1800" s="14"/>
      <c r="CJ1800" s="14"/>
      <c r="CK1800" s="14"/>
      <c r="CL1800" s="14"/>
      <c r="CM1800" s="14"/>
      <c r="CN1800" s="14"/>
      <c r="CO1800" s="14"/>
      <c r="CP1800" s="14"/>
      <c r="CQ1800" s="14"/>
      <c r="CR1800" s="14"/>
      <c r="CS1800" s="14"/>
      <c r="CT1800" s="14"/>
      <c r="CU1800" s="14"/>
      <c r="CV1800" s="14"/>
      <c r="CW1800" s="14"/>
      <c r="CX1800" s="14"/>
      <c r="CY1800" s="14"/>
      <c r="CZ1800" s="14"/>
      <c r="DA1800" s="14"/>
      <c r="DB1800" s="14"/>
    </row>
    <row r="1801" spans="22:106" x14ac:dyDescent="0.2"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  <c r="BJ1801" s="14"/>
      <c r="BK1801" s="14"/>
      <c r="BL1801" s="14"/>
      <c r="BM1801" s="14"/>
      <c r="BN1801" s="14"/>
      <c r="BO1801" s="14"/>
      <c r="BP1801" s="14"/>
      <c r="BQ1801" s="14"/>
      <c r="BR1801" s="14"/>
      <c r="BS1801" s="14"/>
      <c r="BT1801" s="14"/>
      <c r="BU1801" s="14"/>
      <c r="BV1801" s="14"/>
      <c r="BW1801" s="14"/>
      <c r="BX1801" s="14"/>
      <c r="BY1801" s="14"/>
      <c r="BZ1801" s="14"/>
      <c r="CA1801" s="14"/>
      <c r="CB1801" s="14"/>
      <c r="CC1801" s="14"/>
      <c r="CD1801" s="14"/>
      <c r="CE1801" s="14"/>
      <c r="CF1801" s="14"/>
      <c r="CG1801" s="14"/>
      <c r="CH1801" s="14"/>
      <c r="CI1801" s="14"/>
      <c r="CJ1801" s="14"/>
      <c r="CK1801" s="14"/>
      <c r="CL1801" s="14"/>
      <c r="CM1801" s="14"/>
      <c r="CN1801" s="14"/>
      <c r="CO1801" s="14"/>
      <c r="CP1801" s="14"/>
      <c r="CQ1801" s="14"/>
      <c r="CR1801" s="14"/>
      <c r="CS1801" s="14"/>
      <c r="CT1801" s="14"/>
      <c r="CU1801" s="14"/>
      <c r="CV1801" s="14"/>
      <c r="CW1801" s="14"/>
      <c r="CX1801" s="14"/>
      <c r="CY1801" s="14"/>
      <c r="CZ1801" s="14"/>
      <c r="DA1801" s="14"/>
      <c r="DB1801" s="14"/>
    </row>
    <row r="1802" spans="22:106" x14ac:dyDescent="0.2"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  <c r="BJ1802" s="14"/>
      <c r="BK1802" s="14"/>
      <c r="BL1802" s="14"/>
      <c r="BM1802" s="14"/>
      <c r="BN1802" s="14"/>
      <c r="BO1802" s="14"/>
      <c r="BP1802" s="14"/>
      <c r="BQ1802" s="14"/>
      <c r="BR1802" s="14"/>
      <c r="BS1802" s="14"/>
      <c r="BT1802" s="14"/>
      <c r="BU1802" s="14"/>
      <c r="BV1802" s="14"/>
      <c r="BW1802" s="14"/>
      <c r="BX1802" s="14"/>
      <c r="BY1802" s="14"/>
      <c r="BZ1802" s="14"/>
      <c r="CA1802" s="14"/>
      <c r="CB1802" s="14"/>
      <c r="CC1802" s="14"/>
      <c r="CD1802" s="14"/>
      <c r="CE1802" s="14"/>
      <c r="CF1802" s="14"/>
      <c r="CG1802" s="14"/>
      <c r="CH1802" s="14"/>
      <c r="CI1802" s="14"/>
      <c r="CJ1802" s="14"/>
      <c r="CK1802" s="14"/>
      <c r="CL1802" s="14"/>
      <c r="CM1802" s="14"/>
      <c r="CN1802" s="14"/>
      <c r="CO1802" s="14"/>
      <c r="CP1802" s="14"/>
      <c r="CQ1802" s="14"/>
      <c r="CR1802" s="14"/>
      <c r="CS1802" s="14"/>
      <c r="CT1802" s="14"/>
      <c r="CU1802" s="14"/>
      <c r="CV1802" s="14"/>
      <c r="CW1802" s="14"/>
      <c r="CX1802" s="14"/>
      <c r="CY1802" s="14"/>
      <c r="CZ1802" s="14"/>
      <c r="DA1802" s="14"/>
      <c r="DB1802" s="14"/>
    </row>
    <row r="1803" spans="22:106" x14ac:dyDescent="0.2"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  <c r="BJ1803" s="14"/>
      <c r="BK1803" s="14"/>
      <c r="BL1803" s="14"/>
      <c r="BM1803" s="14"/>
      <c r="BN1803" s="14"/>
      <c r="BO1803" s="14"/>
      <c r="BP1803" s="14"/>
      <c r="BQ1803" s="14"/>
      <c r="BR1803" s="14"/>
      <c r="BS1803" s="14"/>
      <c r="BT1803" s="14"/>
      <c r="BU1803" s="14"/>
      <c r="BV1803" s="14"/>
      <c r="BW1803" s="14"/>
      <c r="BX1803" s="14"/>
      <c r="BY1803" s="14"/>
      <c r="BZ1803" s="14"/>
      <c r="CA1803" s="14"/>
      <c r="CB1803" s="14"/>
      <c r="CC1803" s="14"/>
      <c r="CD1803" s="14"/>
      <c r="CE1803" s="14"/>
      <c r="CF1803" s="14"/>
      <c r="CG1803" s="14"/>
      <c r="CH1803" s="14"/>
      <c r="CI1803" s="14"/>
      <c r="CJ1803" s="14"/>
      <c r="CK1803" s="14"/>
      <c r="CL1803" s="14"/>
      <c r="CM1803" s="14"/>
      <c r="CN1803" s="14"/>
      <c r="CO1803" s="14"/>
      <c r="CP1803" s="14"/>
      <c r="CQ1803" s="14"/>
      <c r="CR1803" s="14"/>
      <c r="CS1803" s="14"/>
      <c r="CT1803" s="14"/>
      <c r="CU1803" s="14"/>
      <c r="CV1803" s="14"/>
      <c r="CW1803" s="14"/>
      <c r="CX1803" s="14"/>
      <c r="CY1803" s="14"/>
      <c r="CZ1803" s="14"/>
      <c r="DA1803" s="14"/>
      <c r="DB1803" s="14"/>
    </row>
    <row r="1804" spans="22:106" x14ac:dyDescent="0.2"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  <c r="BJ1804" s="14"/>
      <c r="BK1804" s="14"/>
      <c r="BL1804" s="14"/>
      <c r="BM1804" s="14"/>
      <c r="BN1804" s="14"/>
      <c r="BO1804" s="14"/>
      <c r="BP1804" s="14"/>
      <c r="BQ1804" s="14"/>
      <c r="BR1804" s="14"/>
      <c r="BS1804" s="14"/>
      <c r="BT1804" s="14"/>
      <c r="BU1804" s="14"/>
      <c r="BV1804" s="14"/>
      <c r="BW1804" s="14"/>
      <c r="BX1804" s="14"/>
      <c r="BY1804" s="14"/>
      <c r="BZ1804" s="14"/>
      <c r="CA1804" s="14"/>
      <c r="CB1804" s="14"/>
      <c r="CC1804" s="14"/>
      <c r="CD1804" s="14"/>
      <c r="CE1804" s="14"/>
      <c r="CF1804" s="14"/>
      <c r="CG1804" s="14"/>
      <c r="CH1804" s="14"/>
      <c r="CI1804" s="14"/>
      <c r="CJ1804" s="14"/>
      <c r="CK1804" s="14"/>
      <c r="CL1804" s="14"/>
      <c r="CM1804" s="14"/>
      <c r="CN1804" s="14"/>
      <c r="CO1804" s="14"/>
      <c r="CP1804" s="14"/>
      <c r="CQ1804" s="14"/>
      <c r="CR1804" s="14"/>
      <c r="CS1804" s="14"/>
      <c r="CT1804" s="14"/>
      <c r="CU1804" s="14"/>
      <c r="CV1804" s="14"/>
      <c r="CW1804" s="14"/>
      <c r="CX1804" s="14"/>
      <c r="CY1804" s="14"/>
      <c r="CZ1804" s="14"/>
      <c r="DA1804" s="14"/>
      <c r="DB1804" s="14"/>
    </row>
    <row r="1805" spans="22:106" x14ac:dyDescent="0.2"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  <c r="BJ1805" s="14"/>
      <c r="BK1805" s="14"/>
      <c r="BL1805" s="14"/>
      <c r="BM1805" s="14"/>
      <c r="BN1805" s="14"/>
      <c r="BO1805" s="14"/>
      <c r="BP1805" s="14"/>
      <c r="BQ1805" s="14"/>
      <c r="BR1805" s="14"/>
      <c r="BS1805" s="14"/>
      <c r="BT1805" s="14"/>
      <c r="BU1805" s="14"/>
      <c r="BV1805" s="14"/>
      <c r="BW1805" s="14"/>
      <c r="BX1805" s="14"/>
      <c r="BY1805" s="14"/>
      <c r="BZ1805" s="14"/>
      <c r="CA1805" s="14"/>
      <c r="CB1805" s="14"/>
      <c r="CC1805" s="14"/>
      <c r="CD1805" s="14"/>
      <c r="CE1805" s="14"/>
      <c r="CF1805" s="14"/>
      <c r="CG1805" s="14"/>
      <c r="CH1805" s="14"/>
      <c r="CI1805" s="14"/>
      <c r="CJ1805" s="14"/>
      <c r="CK1805" s="14"/>
      <c r="CL1805" s="14"/>
      <c r="CM1805" s="14"/>
      <c r="CN1805" s="14"/>
      <c r="CO1805" s="14"/>
      <c r="CP1805" s="14"/>
      <c r="CQ1805" s="14"/>
      <c r="CR1805" s="14"/>
      <c r="CS1805" s="14"/>
      <c r="CT1805" s="14"/>
      <c r="CU1805" s="14"/>
      <c r="CV1805" s="14"/>
      <c r="CW1805" s="14"/>
      <c r="CX1805" s="14"/>
      <c r="CY1805" s="14"/>
      <c r="CZ1805" s="14"/>
      <c r="DA1805" s="14"/>
      <c r="DB1805" s="14"/>
    </row>
    <row r="1806" spans="22:106" x14ac:dyDescent="0.2"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  <c r="BJ1806" s="14"/>
      <c r="BK1806" s="14"/>
      <c r="BL1806" s="14"/>
      <c r="BM1806" s="14"/>
      <c r="BN1806" s="14"/>
      <c r="BO1806" s="14"/>
      <c r="BP1806" s="14"/>
      <c r="BQ1806" s="14"/>
      <c r="BR1806" s="14"/>
      <c r="BS1806" s="14"/>
      <c r="BT1806" s="14"/>
      <c r="BU1806" s="14"/>
      <c r="BV1806" s="14"/>
      <c r="BW1806" s="14"/>
      <c r="BX1806" s="14"/>
      <c r="BY1806" s="14"/>
      <c r="BZ1806" s="14"/>
      <c r="CA1806" s="14"/>
      <c r="CB1806" s="14"/>
      <c r="CC1806" s="14"/>
      <c r="CD1806" s="14"/>
      <c r="CE1806" s="14"/>
      <c r="CF1806" s="14"/>
      <c r="CG1806" s="14"/>
      <c r="CH1806" s="14"/>
      <c r="CI1806" s="14"/>
      <c r="CJ1806" s="14"/>
      <c r="CK1806" s="14"/>
      <c r="CL1806" s="14"/>
      <c r="CM1806" s="14"/>
      <c r="CN1806" s="14"/>
      <c r="CO1806" s="14"/>
      <c r="CP1806" s="14"/>
      <c r="CQ1806" s="14"/>
      <c r="CR1806" s="14"/>
      <c r="CS1806" s="14"/>
      <c r="CT1806" s="14"/>
      <c r="CU1806" s="14"/>
      <c r="CV1806" s="14"/>
      <c r="CW1806" s="14"/>
      <c r="CX1806" s="14"/>
      <c r="CY1806" s="14"/>
      <c r="CZ1806" s="14"/>
      <c r="DA1806" s="14"/>
      <c r="DB1806" s="14"/>
    </row>
    <row r="1807" spans="22:106" x14ac:dyDescent="0.2"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  <c r="BJ1807" s="14"/>
      <c r="BK1807" s="14"/>
      <c r="BL1807" s="14"/>
      <c r="BM1807" s="14"/>
      <c r="BN1807" s="14"/>
      <c r="BO1807" s="14"/>
      <c r="BP1807" s="14"/>
      <c r="BQ1807" s="14"/>
      <c r="BR1807" s="14"/>
      <c r="BS1807" s="14"/>
      <c r="BT1807" s="14"/>
      <c r="BU1807" s="14"/>
      <c r="BV1807" s="14"/>
      <c r="BW1807" s="14"/>
      <c r="BX1807" s="14"/>
      <c r="BY1807" s="14"/>
      <c r="BZ1807" s="14"/>
      <c r="CA1807" s="14"/>
      <c r="CB1807" s="14"/>
      <c r="CC1807" s="14"/>
      <c r="CD1807" s="14"/>
      <c r="CE1807" s="14"/>
      <c r="CF1807" s="14"/>
      <c r="CG1807" s="14"/>
      <c r="CH1807" s="14"/>
      <c r="CI1807" s="14"/>
      <c r="CJ1807" s="14"/>
      <c r="CK1807" s="14"/>
      <c r="CL1807" s="14"/>
      <c r="CM1807" s="14"/>
      <c r="CN1807" s="14"/>
      <c r="CO1807" s="14"/>
      <c r="CP1807" s="14"/>
      <c r="CQ1807" s="14"/>
      <c r="CR1807" s="14"/>
      <c r="CS1807" s="14"/>
      <c r="CT1807" s="14"/>
      <c r="CU1807" s="14"/>
      <c r="CV1807" s="14"/>
      <c r="CW1807" s="14"/>
      <c r="CX1807" s="14"/>
      <c r="CY1807" s="14"/>
      <c r="CZ1807" s="14"/>
      <c r="DA1807" s="14"/>
      <c r="DB1807" s="14"/>
    </row>
    <row r="1808" spans="22:106" x14ac:dyDescent="0.2"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  <c r="BJ1808" s="14"/>
      <c r="BK1808" s="14"/>
      <c r="BL1808" s="14"/>
      <c r="BM1808" s="14"/>
      <c r="BN1808" s="14"/>
      <c r="BO1808" s="14"/>
      <c r="BP1808" s="14"/>
      <c r="BQ1808" s="14"/>
      <c r="BR1808" s="14"/>
      <c r="BS1808" s="14"/>
      <c r="BT1808" s="14"/>
      <c r="BU1808" s="14"/>
      <c r="BV1808" s="14"/>
      <c r="BW1808" s="14"/>
      <c r="BX1808" s="14"/>
      <c r="BY1808" s="14"/>
      <c r="BZ1808" s="14"/>
      <c r="CA1808" s="14"/>
      <c r="CB1808" s="14"/>
      <c r="CC1808" s="14"/>
      <c r="CD1808" s="14"/>
      <c r="CE1808" s="14"/>
      <c r="CF1808" s="14"/>
      <c r="CG1808" s="14"/>
      <c r="CH1808" s="14"/>
      <c r="CI1808" s="14"/>
      <c r="CJ1808" s="14"/>
      <c r="CK1808" s="14"/>
      <c r="CL1808" s="14"/>
      <c r="CM1808" s="14"/>
      <c r="CN1808" s="14"/>
      <c r="CO1808" s="14"/>
      <c r="CP1808" s="14"/>
      <c r="CQ1808" s="14"/>
      <c r="CR1808" s="14"/>
      <c r="CS1808" s="14"/>
      <c r="CT1808" s="14"/>
      <c r="CU1808" s="14"/>
      <c r="CV1808" s="14"/>
      <c r="CW1808" s="14"/>
      <c r="CX1808" s="14"/>
      <c r="CY1808" s="14"/>
      <c r="CZ1808" s="14"/>
      <c r="DA1808" s="14"/>
      <c r="DB1808" s="14"/>
    </row>
    <row r="1809" spans="22:106" x14ac:dyDescent="0.2"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  <c r="BJ1809" s="14"/>
      <c r="BK1809" s="14"/>
      <c r="BL1809" s="14"/>
      <c r="BM1809" s="14"/>
      <c r="BN1809" s="14"/>
      <c r="BO1809" s="14"/>
      <c r="BP1809" s="14"/>
      <c r="BQ1809" s="14"/>
      <c r="BR1809" s="14"/>
      <c r="BS1809" s="14"/>
      <c r="BT1809" s="14"/>
      <c r="BU1809" s="14"/>
      <c r="BV1809" s="14"/>
      <c r="BW1809" s="14"/>
      <c r="BX1809" s="14"/>
      <c r="BY1809" s="14"/>
      <c r="BZ1809" s="14"/>
      <c r="CA1809" s="14"/>
      <c r="CB1809" s="14"/>
      <c r="CC1809" s="14"/>
      <c r="CD1809" s="14"/>
      <c r="CE1809" s="14"/>
      <c r="CF1809" s="14"/>
      <c r="CG1809" s="14"/>
      <c r="CH1809" s="14"/>
      <c r="CI1809" s="14"/>
      <c r="CJ1809" s="14"/>
      <c r="CK1809" s="14"/>
      <c r="CL1809" s="14"/>
      <c r="CM1809" s="14"/>
      <c r="CN1809" s="14"/>
      <c r="CO1809" s="14"/>
      <c r="CP1809" s="14"/>
      <c r="CQ1809" s="14"/>
      <c r="CR1809" s="14"/>
      <c r="CS1809" s="14"/>
      <c r="CT1809" s="14"/>
      <c r="CU1809" s="14"/>
      <c r="CV1809" s="14"/>
      <c r="CW1809" s="14"/>
      <c r="CX1809" s="14"/>
      <c r="CY1809" s="14"/>
      <c r="CZ1809" s="14"/>
      <c r="DA1809" s="14"/>
      <c r="DB1809" s="14"/>
    </row>
    <row r="1810" spans="22:106" x14ac:dyDescent="0.2"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  <c r="BJ1810" s="14"/>
      <c r="BK1810" s="14"/>
      <c r="BL1810" s="14"/>
      <c r="BM1810" s="14"/>
      <c r="BN1810" s="14"/>
      <c r="BO1810" s="14"/>
      <c r="BP1810" s="14"/>
      <c r="BQ1810" s="14"/>
      <c r="BR1810" s="14"/>
      <c r="BS1810" s="14"/>
      <c r="BT1810" s="14"/>
      <c r="BU1810" s="14"/>
      <c r="BV1810" s="14"/>
      <c r="BW1810" s="14"/>
      <c r="BX1810" s="14"/>
      <c r="BY1810" s="14"/>
      <c r="BZ1810" s="14"/>
      <c r="CA1810" s="14"/>
      <c r="CB1810" s="14"/>
      <c r="CC1810" s="14"/>
      <c r="CD1810" s="14"/>
      <c r="CE1810" s="14"/>
      <c r="CF1810" s="14"/>
      <c r="CG1810" s="14"/>
      <c r="CH1810" s="14"/>
      <c r="CI1810" s="14"/>
      <c r="CJ1810" s="14"/>
      <c r="CK1810" s="14"/>
      <c r="CL1810" s="14"/>
      <c r="CM1810" s="14"/>
      <c r="CN1810" s="14"/>
      <c r="CO1810" s="14"/>
      <c r="CP1810" s="14"/>
      <c r="CQ1810" s="14"/>
      <c r="CR1810" s="14"/>
      <c r="CS1810" s="14"/>
      <c r="CT1810" s="14"/>
      <c r="CU1810" s="14"/>
      <c r="CV1810" s="14"/>
      <c r="CW1810" s="14"/>
      <c r="CX1810" s="14"/>
      <c r="CY1810" s="14"/>
      <c r="CZ1810" s="14"/>
      <c r="DA1810" s="14"/>
      <c r="DB1810" s="14"/>
    </row>
    <row r="1811" spans="22:106" x14ac:dyDescent="0.2"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  <c r="BJ1811" s="14"/>
      <c r="BK1811" s="14"/>
      <c r="BL1811" s="14"/>
      <c r="BM1811" s="14"/>
      <c r="BN1811" s="14"/>
      <c r="BO1811" s="14"/>
      <c r="BP1811" s="14"/>
      <c r="BQ1811" s="14"/>
      <c r="BR1811" s="14"/>
      <c r="BS1811" s="14"/>
      <c r="BT1811" s="14"/>
      <c r="BU1811" s="14"/>
      <c r="BV1811" s="14"/>
      <c r="BW1811" s="14"/>
      <c r="BX1811" s="14"/>
      <c r="BY1811" s="14"/>
      <c r="BZ1811" s="14"/>
      <c r="CA1811" s="14"/>
      <c r="CB1811" s="14"/>
      <c r="CC1811" s="14"/>
      <c r="CD1811" s="14"/>
      <c r="CE1811" s="14"/>
      <c r="CF1811" s="14"/>
      <c r="CG1811" s="14"/>
      <c r="CH1811" s="14"/>
      <c r="CI1811" s="14"/>
      <c r="CJ1811" s="14"/>
      <c r="CK1811" s="14"/>
      <c r="CL1811" s="14"/>
      <c r="CM1811" s="14"/>
      <c r="CN1811" s="14"/>
      <c r="CO1811" s="14"/>
      <c r="CP1811" s="14"/>
      <c r="CQ1811" s="14"/>
      <c r="CR1811" s="14"/>
      <c r="CS1811" s="14"/>
      <c r="CT1811" s="14"/>
      <c r="CU1811" s="14"/>
      <c r="CV1811" s="14"/>
      <c r="CW1811" s="14"/>
      <c r="CX1811" s="14"/>
      <c r="CY1811" s="14"/>
      <c r="CZ1811" s="14"/>
      <c r="DA1811" s="14"/>
      <c r="DB1811" s="14"/>
    </row>
    <row r="1812" spans="22:106" x14ac:dyDescent="0.2"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  <c r="BJ1812" s="14"/>
      <c r="BK1812" s="14"/>
      <c r="BL1812" s="14"/>
      <c r="BM1812" s="14"/>
      <c r="BN1812" s="14"/>
      <c r="BO1812" s="14"/>
      <c r="BP1812" s="14"/>
      <c r="BQ1812" s="14"/>
      <c r="BR1812" s="14"/>
      <c r="BS1812" s="14"/>
      <c r="BT1812" s="14"/>
      <c r="BU1812" s="14"/>
      <c r="BV1812" s="14"/>
      <c r="BW1812" s="14"/>
      <c r="BX1812" s="14"/>
      <c r="BY1812" s="14"/>
      <c r="BZ1812" s="14"/>
      <c r="CA1812" s="14"/>
      <c r="CB1812" s="14"/>
      <c r="CC1812" s="14"/>
      <c r="CD1812" s="14"/>
      <c r="CE1812" s="14"/>
      <c r="CF1812" s="14"/>
      <c r="CG1812" s="14"/>
      <c r="CH1812" s="14"/>
      <c r="CI1812" s="14"/>
      <c r="CJ1812" s="14"/>
      <c r="CK1812" s="14"/>
      <c r="CL1812" s="14"/>
      <c r="CM1812" s="14"/>
      <c r="CN1812" s="14"/>
      <c r="CO1812" s="14"/>
      <c r="CP1812" s="14"/>
      <c r="CQ1812" s="14"/>
      <c r="CR1812" s="14"/>
      <c r="CS1812" s="14"/>
      <c r="CT1812" s="14"/>
      <c r="CU1812" s="14"/>
      <c r="CV1812" s="14"/>
      <c r="CW1812" s="14"/>
      <c r="CX1812" s="14"/>
      <c r="CY1812" s="14"/>
      <c r="CZ1812" s="14"/>
      <c r="DA1812" s="14"/>
      <c r="DB1812" s="14"/>
    </row>
    <row r="1813" spans="22:106" x14ac:dyDescent="0.2"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  <c r="BJ1813" s="14"/>
      <c r="BK1813" s="14"/>
      <c r="BL1813" s="14"/>
      <c r="BM1813" s="14"/>
      <c r="BN1813" s="14"/>
      <c r="BO1813" s="14"/>
      <c r="BP1813" s="14"/>
      <c r="BQ1813" s="14"/>
      <c r="BR1813" s="14"/>
      <c r="BS1813" s="14"/>
      <c r="BT1813" s="14"/>
      <c r="BU1813" s="14"/>
      <c r="BV1813" s="14"/>
      <c r="BW1813" s="14"/>
      <c r="BX1813" s="14"/>
      <c r="BY1813" s="14"/>
      <c r="BZ1813" s="14"/>
      <c r="CA1813" s="14"/>
      <c r="CB1813" s="14"/>
      <c r="CC1813" s="14"/>
      <c r="CD1813" s="14"/>
      <c r="CE1813" s="14"/>
      <c r="CF1813" s="14"/>
      <c r="CG1813" s="14"/>
      <c r="CH1813" s="14"/>
      <c r="CI1813" s="14"/>
      <c r="CJ1813" s="14"/>
      <c r="CK1813" s="14"/>
      <c r="CL1813" s="14"/>
      <c r="CM1813" s="14"/>
      <c r="CN1813" s="14"/>
      <c r="CO1813" s="14"/>
      <c r="CP1813" s="14"/>
      <c r="CQ1813" s="14"/>
      <c r="CR1813" s="14"/>
      <c r="CS1813" s="14"/>
      <c r="CT1813" s="14"/>
      <c r="CU1813" s="14"/>
      <c r="CV1813" s="14"/>
      <c r="CW1813" s="14"/>
      <c r="CX1813" s="14"/>
      <c r="CY1813" s="14"/>
      <c r="CZ1813" s="14"/>
      <c r="DA1813" s="14"/>
      <c r="DB1813" s="14"/>
    </row>
    <row r="1814" spans="22:106" x14ac:dyDescent="0.2"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  <c r="BJ1814" s="14"/>
      <c r="BK1814" s="14"/>
      <c r="BL1814" s="14"/>
      <c r="BM1814" s="14"/>
      <c r="BN1814" s="14"/>
      <c r="BO1814" s="14"/>
      <c r="BP1814" s="14"/>
      <c r="BQ1814" s="14"/>
      <c r="BR1814" s="14"/>
      <c r="BS1814" s="14"/>
      <c r="BT1814" s="14"/>
      <c r="BU1814" s="14"/>
      <c r="BV1814" s="14"/>
      <c r="BW1814" s="14"/>
      <c r="BX1814" s="14"/>
      <c r="BY1814" s="14"/>
      <c r="BZ1814" s="14"/>
      <c r="CA1814" s="14"/>
      <c r="CB1814" s="14"/>
      <c r="CC1814" s="14"/>
      <c r="CD1814" s="14"/>
      <c r="CE1814" s="14"/>
      <c r="CF1814" s="14"/>
      <c r="CG1814" s="14"/>
      <c r="CH1814" s="14"/>
      <c r="CI1814" s="14"/>
      <c r="CJ1814" s="14"/>
      <c r="CK1814" s="14"/>
      <c r="CL1814" s="14"/>
      <c r="CM1814" s="14"/>
      <c r="CN1814" s="14"/>
      <c r="CO1814" s="14"/>
      <c r="CP1814" s="14"/>
      <c r="CQ1814" s="14"/>
      <c r="CR1814" s="14"/>
      <c r="CS1814" s="14"/>
      <c r="CT1814" s="14"/>
      <c r="CU1814" s="14"/>
      <c r="CV1814" s="14"/>
      <c r="CW1814" s="14"/>
      <c r="CX1814" s="14"/>
      <c r="CY1814" s="14"/>
      <c r="CZ1814" s="14"/>
      <c r="DA1814" s="14"/>
      <c r="DB1814" s="14"/>
    </row>
    <row r="1815" spans="22:106" x14ac:dyDescent="0.2"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  <c r="BJ1815" s="14"/>
      <c r="BK1815" s="14"/>
      <c r="BL1815" s="14"/>
      <c r="BM1815" s="14"/>
      <c r="BN1815" s="14"/>
      <c r="BO1815" s="14"/>
      <c r="BP1815" s="14"/>
      <c r="BQ1815" s="14"/>
      <c r="BR1815" s="14"/>
      <c r="BS1815" s="14"/>
      <c r="BT1815" s="14"/>
      <c r="BU1815" s="14"/>
      <c r="BV1815" s="14"/>
      <c r="BW1815" s="14"/>
      <c r="BX1815" s="14"/>
      <c r="BY1815" s="14"/>
      <c r="BZ1815" s="14"/>
      <c r="CA1815" s="14"/>
      <c r="CB1815" s="14"/>
      <c r="CC1815" s="14"/>
      <c r="CD1815" s="14"/>
      <c r="CE1815" s="14"/>
      <c r="CF1815" s="14"/>
      <c r="CG1815" s="14"/>
      <c r="CH1815" s="14"/>
      <c r="CI1815" s="14"/>
      <c r="CJ1815" s="14"/>
      <c r="CK1815" s="14"/>
      <c r="CL1815" s="14"/>
      <c r="CM1815" s="14"/>
      <c r="CN1815" s="14"/>
      <c r="CO1815" s="14"/>
      <c r="CP1815" s="14"/>
      <c r="CQ1815" s="14"/>
      <c r="CR1815" s="14"/>
      <c r="CS1815" s="14"/>
      <c r="CT1815" s="14"/>
      <c r="CU1815" s="14"/>
      <c r="CV1815" s="14"/>
      <c r="CW1815" s="14"/>
      <c r="CX1815" s="14"/>
      <c r="CY1815" s="14"/>
      <c r="CZ1815" s="14"/>
      <c r="DA1815" s="14"/>
      <c r="DB1815" s="14"/>
    </row>
    <row r="1816" spans="22:106" x14ac:dyDescent="0.2"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  <c r="BJ1816" s="14"/>
      <c r="BK1816" s="14"/>
      <c r="BL1816" s="14"/>
      <c r="BM1816" s="14"/>
      <c r="BN1816" s="14"/>
      <c r="BO1816" s="14"/>
      <c r="BP1816" s="14"/>
      <c r="BQ1816" s="14"/>
      <c r="BR1816" s="14"/>
      <c r="BS1816" s="14"/>
      <c r="BT1816" s="14"/>
      <c r="BU1816" s="14"/>
      <c r="BV1816" s="14"/>
      <c r="BW1816" s="14"/>
      <c r="BX1816" s="14"/>
      <c r="BY1816" s="14"/>
      <c r="BZ1816" s="14"/>
      <c r="CA1816" s="14"/>
      <c r="CB1816" s="14"/>
      <c r="CC1816" s="14"/>
      <c r="CD1816" s="14"/>
      <c r="CE1816" s="14"/>
      <c r="CF1816" s="14"/>
      <c r="CG1816" s="14"/>
      <c r="CH1816" s="14"/>
      <c r="CI1816" s="14"/>
      <c r="CJ1816" s="14"/>
      <c r="CK1816" s="14"/>
      <c r="CL1816" s="14"/>
      <c r="CM1816" s="14"/>
      <c r="CN1816" s="14"/>
      <c r="CO1816" s="14"/>
      <c r="CP1816" s="14"/>
      <c r="CQ1816" s="14"/>
      <c r="CR1816" s="14"/>
      <c r="CS1816" s="14"/>
      <c r="CT1816" s="14"/>
      <c r="CU1816" s="14"/>
      <c r="CV1816" s="14"/>
      <c r="CW1816" s="14"/>
      <c r="CX1816" s="14"/>
      <c r="CY1816" s="14"/>
      <c r="CZ1816" s="14"/>
      <c r="DA1816" s="14"/>
      <c r="DB1816" s="14"/>
    </row>
    <row r="1817" spans="22:106" x14ac:dyDescent="0.2"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  <c r="BJ1817" s="14"/>
      <c r="BK1817" s="14"/>
      <c r="BL1817" s="14"/>
      <c r="BM1817" s="14"/>
      <c r="BN1817" s="14"/>
      <c r="BO1817" s="14"/>
      <c r="BP1817" s="14"/>
      <c r="BQ1817" s="14"/>
      <c r="BR1817" s="14"/>
      <c r="BS1817" s="14"/>
      <c r="BT1817" s="14"/>
      <c r="BU1817" s="14"/>
      <c r="BV1817" s="14"/>
      <c r="BW1817" s="14"/>
      <c r="BX1817" s="14"/>
      <c r="BY1817" s="14"/>
      <c r="BZ1817" s="14"/>
      <c r="CA1817" s="14"/>
      <c r="CB1817" s="14"/>
      <c r="CC1817" s="14"/>
      <c r="CD1817" s="14"/>
      <c r="CE1817" s="14"/>
      <c r="CF1817" s="14"/>
      <c r="CG1817" s="14"/>
      <c r="CH1817" s="14"/>
      <c r="CI1817" s="14"/>
      <c r="CJ1817" s="14"/>
      <c r="CK1817" s="14"/>
      <c r="CL1817" s="14"/>
      <c r="CM1817" s="14"/>
      <c r="CN1817" s="14"/>
      <c r="CO1817" s="14"/>
      <c r="CP1817" s="14"/>
      <c r="CQ1817" s="14"/>
      <c r="CR1817" s="14"/>
      <c r="CS1817" s="14"/>
      <c r="CT1817" s="14"/>
      <c r="CU1817" s="14"/>
      <c r="CV1817" s="14"/>
      <c r="CW1817" s="14"/>
      <c r="CX1817" s="14"/>
      <c r="CY1817" s="14"/>
      <c r="CZ1817" s="14"/>
      <c r="DA1817" s="14"/>
      <c r="DB1817" s="14"/>
    </row>
    <row r="1818" spans="22:106" x14ac:dyDescent="0.2"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  <c r="BJ1818" s="14"/>
      <c r="BK1818" s="14"/>
      <c r="BL1818" s="14"/>
      <c r="BM1818" s="14"/>
      <c r="BN1818" s="14"/>
      <c r="BO1818" s="14"/>
      <c r="BP1818" s="14"/>
      <c r="BQ1818" s="14"/>
      <c r="BR1818" s="14"/>
      <c r="BS1818" s="14"/>
      <c r="BT1818" s="14"/>
      <c r="BU1818" s="14"/>
      <c r="BV1818" s="14"/>
      <c r="BW1818" s="14"/>
      <c r="BX1818" s="14"/>
      <c r="BY1818" s="14"/>
      <c r="BZ1818" s="14"/>
      <c r="CA1818" s="14"/>
      <c r="CB1818" s="14"/>
      <c r="CC1818" s="14"/>
      <c r="CD1818" s="14"/>
      <c r="CE1818" s="14"/>
      <c r="CF1818" s="14"/>
      <c r="CG1818" s="14"/>
      <c r="CH1818" s="14"/>
      <c r="CI1818" s="14"/>
      <c r="CJ1818" s="14"/>
      <c r="CK1818" s="14"/>
      <c r="CL1818" s="14"/>
      <c r="CM1818" s="14"/>
      <c r="CN1818" s="14"/>
      <c r="CO1818" s="14"/>
      <c r="CP1818" s="14"/>
      <c r="CQ1818" s="14"/>
      <c r="CR1818" s="14"/>
      <c r="CS1818" s="14"/>
      <c r="CT1818" s="14"/>
      <c r="CU1818" s="14"/>
      <c r="CV1818" s="14"/>
      <c r="CW1818" s="14"/>
      <c r="CX1818" s="14"/>
      <c r="CY1818" s="14"/>
      <c r="CZ1818" s="14"/>
      <c r="DA1818" s="14"/>
      <c r="DB1818" s="14"/>
    </row>
    <row r="1819" spans="22:106" x14ac:dyDescent="0.2"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  <c r="BJ1819" s="14"/>
      <c r="BK1819" s="14"/>
      <c r="BL1819" s="14"/>
      <c r="BM1819" s="14"/>
      <c r="BN1819" s="14"/>
      <c r="BO1819" s="14"/>
      <c r="BP1819" s="14"/>
      <c r="BQ1819" s="14"/>
      <c r="BR1819" s="14"/>
      <c r="BS1819" s="14"/>
      <c r="BT1819" s="14"/>
      <c r="BU1819" s="14"/>
      <c r="BV1819" s="14"/>
      <c r="BW1819" s="14"/>
      <c r="BX1819" s="14"/>
      <c r="BY1819" s="14"/>
      <c r="BZ1819" s="14"/>
      <c r="CA1819" s="14"/>
      <c r="CB1819" s="14"/>
      <c r="CC1819" s="14"/>
      <c r="CD1819" s="14"/>
      <c r="CE1819" s="14"/>
      <c r="CF1819" s="14"/>
      <c r="CG1819" s="14"/>
      <c r="CH1819" s="14"/>
      <c r="CI1819" s="14"/>
      <c r="CJ1819" s="14"/>
      <c r="CK1819" s="14"/>
      <c r="CL1819" s="14"/>
      <c r="CM1819" s="14"/>
      <c r="CN1819" s="14"/>
      <c r="CO1819" s="14"/>
      <c r="CP1819" s="14"/>
      <c r="CQ1819" s="14"/>
      <c r="CR1819" s="14"/>
      <c r="CS1819" s="14"/>
      <c r="CT1819" s="14"/>
      <c r="CU1819" s="14"/>
      <c r="CV1819" s="14"/>
      <c r="CW1819" s="14"/>
      <c r="CX1819" s="14"/>
      <c r="CY1819" s="14"/>
      <c r="CZ1819" s="14"/>
      <c r="DA1819" s="14"/>
      <c r="DB1819" s="14"/>
    </row>
    <row r="1820" spans="22:106" x14ac:dyDescent="0.2"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  <c r="BJ1820" s="14"/>
      <c r="BK1820" s="14"/>
      <c r="BL1820" s="14"/>
      <c r="BM1820" s="14"/>
      <c r="BN1820" s="14"/>
      <c r="BO1820" s="14"/>
      <c r="BP1820" s="14"/>
      <c r="BQ1820" s="14"/>
      <c r="BR1820" s="14"/>
      <c r="BS1820" s="14"/>
      <c r="BT1820" s="14"/>
      <c r="BU1820" s="14"/>
      <c r="BV1820" s="14"/>
      <c r="BW1820" s="14"/>
      <c r="BX1820" s="14"/>
      <c r="BY1820" s="14"/>
      <c r="BZ1820" s="14"/>
      <c r="CA1820" s="14"/>
      <c r="CB1820" s="14"/>
      <c r="CC1820" s="14"/>
      <c r="CD1820" s="14"/>
      <c r="CE1820" s="14"/>
      <c r="CF1820" s="14"/>
      <c r="CG1820" s="14"/>
      <c r="CH1820" s="14"/>
      <c r="CI1820" s="14"/>
      <c r="CJ1820" s="14"/>
      <c r="CK1820" s="14"/>
      <c r="CL1820" s="14"/>
      <c r="CM1820" s="14"/>
      <c r="CN1820" s="14"/>
      <c r="CO1820" s="14"/>
      <c r="CP1820" s="14"/>
      <c r="CQ1820" s="14"/>
      <c r="CR1820" s="14"/>
      <c r="CS1820" s="14"/>
      <c r="CT1820" s="14"/>
      <c r="CU1820" s="14"/>
      <c r="CV1820" s="14"/>
      <c r="CW1820" s="14"/>
      <c r="CX1820" s="14"/>
      <c r="CY1820" s="14"/>
      <c r="CZ1820" s="14"/>
      <c r="DA1820" s="14"/>
      <c r="DB1820" s="14"/>
    </row>
    <row r="1821" spans="22:106" x14ac:dyDescent="0.2"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  <c r="BJ1821" s="14"/>
      <c r="BK1821" s="14"/>
      <c r="BL1821" s="14"/>
      <c r="BM1821" s="14"/>
      <c r="BN1821" s="14"/>
      <c r="BO1821" s="14"/>
      <c r="BP1821" s="14"/>
      <c r="BQ1821" s="14"/>
      <c r="BR1821" s="14"/>
      <c r="BS1821" s="14"/>
      <c r="BT1821" s="14"/>
      <c r="BU1821" s="14"/>
      <c r="BV1821" s="14"/>
      <c r="BW1821" s="14"/>
      <c r="BX1821" s="14"/>
      <c r="BY1821" s="14"/>
      <c r="BZ1821" s="14"/>
      <c r="CA1821" s="14"/>
      <c r="CB1821" s="14"/>
      <c r="CC1821" s="14"/>
      <c r="CD1821" s="14"/>
      <c r="CE1821" s="14"/>
      <c r="CF1821" s="14"/>
      <c r="CG1821" s="14"/>
      <c r="CH1821" s="14"/>
      <c r="CI1821" s="14"/>
      <c r="CJ1821" s="14"/>
      <c r="CK1821" s="14"/>
      <c r="CL1821" s="14"/>
      <c r="CM1821" s="14"/>
      <c r="CN1821" s="14"/>
      <c r="CO1821" s="14"/>
      <c r="CP1821" s="14"/>
      <c r="CQ1821" s="14"/>
      <c r="CR1821" s="14"/>
      <c r="CS1821" s="14"/>
      <c r="CT1821" s="14"/>
      <c r="CU1821" s="14"/>
      <c r="CV1821" s="14"/>
      <c r="CW1821" s="14"/>
      <c r="CX1821" s="14"/>
      <c r="CY1821" s="14"/>
      <c r="CZ1821" s="14"/>
      <c r="DA1821" s="14"/>
      <c r="DB1821" s="14"/>
    </row>
    <row r="1822" spans="22:106" x14ac:dyDescent="0.2"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  <c r="BJ1822" s="14"/>
      <c r="BK1822" s="14"/>
      <c r="BL1822" s="14"/>
      <c r="BM1822" s="14"/>
      <c r="BN1822" s="14"/>
      <c r="BO1822" s="14"/>
      <c r="BP1822" s="14"/>
      <c r="BQ1822" s="14"/>
      <c r="BR1822" s="14"/>
      <c r="BS1822" s="14"/>
      <c r="BT1822" s="14"/>
      <c r="BU1822" s="14"/>
      <c r="BV1822" s="14"/>
      <c r="BW1822" s="14"/>
      <c r="BX1822" s="14"/>
      <c r="BY1822" s="14"/>
      <c r="BZ1822" s="14"/>
      <c r="CA1822" s="14"/>
      <c r="CB1822" s="14"/>
      <c r="CC1822" s="14"/>
      <c r="CD1822" s="14"/>
      <c r="CE1822" s="14"/>
      <c r="CF1822" s="14"/>
      <c r="CG1822" s="14"/>
      <c r="CH1822" s="14"/>
      <c r="CI1822" s="14"/>
      <c r="CJ1822" s="14"/>
      <c r="CK1822" s="14"/>
      <c r="CL1822" s="14"/>
      <c r="CM1822" s="14"/>
      <c r="CN1822" s="14"/>
      <c r="CO1822" s="14"/>
      <c r="CP1822" s="14"/>
      <c r="CQ1822" s="14"/>
      <c r="CR1822" s="14"/>
      <c r="CS1822" s="14"/>
      <c r="CT1822" s="14"/>
      <c r="CU1822" s="14"/>
      <c r="CV1822" s="14"/>
      <c r="CW1822" s="14"/>
      <c r="CX1822" s="14"/>
      <c r="CY1822" s="14"/>
      <c r="CZ1822" s="14"/>
      <c r="DA1822" s="14"/>
      <c r="DB1822" s="14"/>
    </row>
    <row r="1823" spans="22:106" x14ac:dyDescent="0.2"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  <c r="BJ1823" s="14"/>
      <c r="BK1823" s="14"/>
      <c r="BL1823" s="14"/>
      <c r="BM1823" s="14"/>
      <c r="BN1823" s="14"/>
      <c r="BO1823" s="14"/>
      <c r="BP1823" s="14"/>
      <c r="BQ1823" s="14"/>
      <c r="BR1823" s="14"/>
      <c r="BS1823" s="14"/>
      <c r="BT1823" s="14"/>
      <c r="BU1823" s="14"/>
      <c r="BV1823" s="14"/>
      <c r="BW1823" s="14"/>
      <c r="BX1823" s="14"/>
      <c r="BY1823" s="14"/>
      <c r="BZ1823" s="14"/>
      <c r="CA1823" s="14"/>
      <c r="CB1823" s="14"/>
      <c r="CC1823" s="14"/>
      <c r="CD1823" s="14"/>
      <c r="CE1823" s="14"/>
      <c r="CF1823" s="14"/>
      <c r="CG1823" s="14"/>
      <c r="CH1823" s="14"/>
      <c r="CI1823" s="14"/>
      <c r="CJ1823" s="14"/>
      <c r="CK1823" s="14"/>
      <c r="CL1823" s="14"/>
      <c r="CM1823" s="14"/>
      <c r="CN1823" s="14"/>
      <c r="CO1823" s="14"/>
      <c r="CP1823" s="14"/>
      <c r="CQ1823" s="14"/>
      <c r="CR1823" s="14"/>
      <c r="CS1823" s="14"/>
      <c r="CT1823" s="14"/>
      <c r="CU1823" s="14"/>
      <c r="CV1823" s="14"/>
      <c r="CW1823" s="14"/>
      <c r="CX1823" s="14"/>
      <c r="CY1823" s="14"/>
      <c r="CZ1823" s="14"/>
      <c r="DA1823" s="14"/>
      <c r="DB1823" s="14"/>
    </row>
    <row r="1824" spans="22:106" x14ac:dyDescent="0.2"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  <c r="BJ1824" s="14"/>
      <c r="BK1824" s="14"/>
      <c r="BL1824" s="14"/>
      <c r="BM1824" s="14"/>
      <c r="BN1824" s="14"/>
      <c r="BO1824" s="14"/>
      <c r="BP1824" s="14"/>
      <c r="BQ1824" s="14"/>
      <c r="BR1824" s="14"/>
      <c r="BS1824" s="14"/>
      <c r="BT1824" s="14"/>
      <c r="BU1824" s="14"/>
      <c r="BV1824" s="14"/>
      <c r="BW1824" s="14"/>
      <c r="BX1824" s="14"/>
      <c r="BY1824" s="14"/>
      <c r="BZ1824" s="14"/>
      <c r="CA1824" s="14"/>
      <c r="CB1824" s="14"/>
      <c r="CC1824" s="14"/>
      <c r="CD1824" s="14"/>
      <c r="CE1824" s="14"/>
      <c r="CF1824" s="14"/>
      <c r="CG1824" s="14"/>
      <c r="CH1824" s="14"/>
      <c r="CI1824" s="14"/>
      <c r="CJ1824" s="14"/>
      <c r="CK1824" s="14"/>
      <c r="CL1824" s="14"/>
      <c r="CM1824" s="14"/>
      <c r="CN1824" s="14"/>
      <c r="CO1824" s="14"/>
      <c r="CP1824" s="14"/>
      <c r="CQ1824" s="14"/>
      <c r="CR1824" s="14"/>
      <c r="CS1824" s="14"/>
      <c r="CT1824" s="14"/>
      <c r="CU1824" s="14"/>
      <c r="CV1824" s="14"/>
      <c r="CW1824" s="14"/>
      <c r="CX1824" s="14"/>
      <c r="CY1824" s="14"/>
      <c r="CZ1824" s="14"/>
      <c r="DA1824" s="14"/>
      <c r="DB1824" s="14"/>
    </row>
    <row r="1825" spans="22:106" x14ac:dyDescent="0.2"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  <c r="BJ1825" s="14"/>
      <c r="BK1825" s="14"/>
      <c r="BL1825" s="14"/>
      <c r="BM1825" s="14"/>
      <c r="BN1825" s="14"/>
      <c r="BO1825" s="14"/>
      <c r="BP1825" s="14"/>
      <c r="BQ1825" s="14"/>
      <c r="BR1825" s="14"/>
      <c r="BS1825" s="14"/>
      <c r="BT1825" s="14"/>
      <c r="BU1825" s="14"/>
      <c r="BV1825" s="14"/>
      <c r="BW1825" s="14"/>
      <c r="BX1825" s="14"/>
      <c r="BY1825" s="14"/>
      <c r="BZ1825" s="14"/>
      <c r="CA1825" s="14"/>
      <c r="CB1825" s="14"/>
      <c r="CC1825" s="14"/>
      <c r="CD1825" s="14"/>
      <c r="CE1825" s="14"/>
      <c r="CF1825" s="14"/>
      <c r="CG1825" s="14"/>
      <c r="CH1825" s="14"/>
      <c r="CI1825" s="14"/>
      <c r="CJ1825" s="14"/>
      <c r="CK1825" s="14"/>
      <c r="CL1825" s="14"/>
      <c r="CM1825" s="14"/>
      <c r="CN1825" s="14"/>
      <c r="CO1825" s="14"/>
      <c r="CP1825" s="14"/>
      <c r="CQ1825" s="14"/>
      <c r="CR1825" s="14"/>
      <c r="CS1825" s="14"/>
      <c r="CT1825" s="14"/>
      <c r="CU1825" s="14"/>
      <c r="CV1825" s="14"/>
      <c r="CW1825" s="14"/>
      <c r="CX1825" s="14"/>
      <c r="CY1825" s="14"/>
      <c r="CZ1825" s="14"/>
      <c r="DA1825" s="14"/>
      <c r="DB1825" s="14"/>
    </row>
    <row r="1826" spans="22:106" x14ac:dyDescent="0.2"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  <c r="BJ1826" s="14"/>
      <c r="BK1826" s="14"/>
      <c r="BL1826" s="14"/>
      <c r="BM1826" s="14"/>
      <c r="BN1826" s="14"/>
      <c r="BO1826" s="14"/>
      <c r="BP1826" s="14"/>
      <c r="BQ1826" s="14"/>
      <c r="BR1826" s="14"/>
      <c r="BS1826" s="14"/>
      <c r="BT1826" s="14"/>
      <c r="BU1826" s="14"/>
      <c r="BV1826" s="14"/>
      <c r="BW1826" s="14"/>
      <c r="BX1826" s="14"/>
      <c r="BY1826" s="14"/>
      <c r="BZ1826" s="14"/>
      <c r="CA1826" s="14"/>
      <c r="CB1826" s="14"/>
      <c r="CC1826" s="14"/>
      <c r="CD1826" s="14"/>
      <c r="CE1826" s="14"/>
      <c r="CF1826" s="14"/>
      <c r="CG1826" s="14"/>
      <c r="CH1826" s="14"/>
      <c r="CI1826" s="14"/>
      <c r="CJ1826" s="14"/>
      <c r="CK1826" s="14"/>
      <c r="CL1826" s="14"/>
      <c r="CM1826" s="14"/>
      <c r="CN1826" s="14"/>
      <c r="CO1826" s="14"/>
      <c r="CP1826" s="14"/>
      <c r="CQ1826" s="14"/>
      <c r="CR1826" s="14"/>
      <c r="CS1826" s="14"/>
      <c r="CT1826" s="14"/>
      <c r="CU1826" s="14"/>
      <c r="CV1826" s="14"/>
      <c r="CW1826" s="14"/>
      <c r="CX1826" s="14"/>
      <c r="CY1826" s="14"/>
      <c r="CZ1826" s="14"/>
      <c r="DA1826" s="14"/>
      <c r="DB1826" s="14"/>
    </row>
    <row r="1827" spans="22:106" x14ac:dyDescent="0.2"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  <c r="BJ1827" s="14"/>
      <c r="BK1827" s="14"/>
      <c r="BL1827" s="14"/>
      <c r="BM1827" s="14"/>
      <c r="BN1827" s="14"/>
      <c r="BO1827" s="14"/>
      <c r="BP1827" s="14"/>
      <c r="BQ1827" s="14"/>
      <c r="BR1827" s="14"/>
      <c r="BS1827" s="14"/>
      <c r="BT1827" s="14"/>
      <c r="BU1827" s="14"/>
      <c r="BV1827" s="14"/>
      <c r="BW1827" s="14"/>
      <c r="BX1827" s="14"/>
      <c r="BY1827" s="14"/>
      <c r="BZ1827" s="14"/>
      <c r="CA1827" s="14"/>
      <c r="CB1827" s="14"/>
      <c r="CC1827" s="14"/>
      <c r="CD1827" s="14"/>
      <c r="CE1827" s="14"/>
      <c r="CF1827" s="14"/>
      <c r="CG1827" s="14"/>
      <c r="CH1827" s="14"/>
      <c r="CI1827" s="14"/>
      <c r="CJ1827" s="14"/>
      <c r="CK1827" s="14"/>
      <c r="CL1827" s="14"/>
      <c r="CM1827" s="14"/>
      <c r="CN1827" s="14"/>
      <c r="CO1827" s="14"/>
      <c r="CP1827" s="14"/>
      <c r="CQ1827" s="14"/>
      <c r="CR1827" s="14"/>
      <c r="CS1827" s="14"/>
      <c r="CT1827" s="14"/>
      <c r="CU1827" s="14"/>
      <c r="CV1827" s="14"/>
      <c r="CW1827" s="14"/>
      <c r="CX1827" s="14"/>
      <c r="CY1827" s="14"/>
      <c r="CZ1827" s="14"/>
      <c r="DA1827" s="14"/>
      <c r="DB1827" s="14"/>
    </row>
    <row r="1828" spans="22:106" x14ac:dyDescent="0.2"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  <c r="BJ1828" s="14"/>
      <c r="BK1828" s="14"/>
      <c r="BL1828" s="14"/>
      <c r="BM1828" s="14"/>
      <c r="BN1828" s="14"/>
      <c r="BO1828" s="14"/>
      <c r="BP1828" s="14"/>
      <c r="BQ1828" s="14"/>
      <c r="BR1828" s="14"/>
      <c r="BS1828" s="14"/>
      <c r="BT1828" s="14"/>
      <c r="BU1828" s="14"/>
      <c r="BV1828" s="14"/>
      <c r="BW1828" s="14"/>
      <c r="BX1828" s="14"/>
      <c r="BY1828" s="14"/>
      <c r="BZ1828" s="14"/>
      <c r="CA1828" s="14"/>
      <c r="CB1828" s="14"/>
      <c r="CC1828" s="14"/>
      <c r="CD1828" s="14"/>
      <c r="CE1828" s="14"/>
      <c r="CF1828" s="14"/>
      <c r="CG1828" s="14"/>
      <c r="CH1828" s="14"/>
      <c r="CI1828" s="14"/>
      <c r="CJ1828" s="14"/>
      <c r="CK1828" s="14"/>
      <c r="CL1828" s="14"/>
      <c r="CM1828" s="14"/>
      <c r="CN1828" s="14"/>
      <c r="CO1828" s="14"/>
      <c r="CP1828" s="14"/>
      <c r="CQ1828" s="14"/>
      <c r="CR1828" s="14"/>
      <c r="CS1828" s="14"/>
      <c r="CT1828" s="14"/>
      <c r="CU1828" s="14"/>
      <c r="CV1828" s="14"/>
      <c r="CW1828" s="14"/>
      <c r="CX1828" s="14"/>
      <c r="CY1828" s="14"/>
      <c r="CZ1828" s="14"/>
      <c r="DA1828" s="14"/>
      <c r="DB1828" s="14"/>
    </row>
    <row r="1829" spans="22:106" x14ac:dyDescent="0.2"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  <c r="BJ1829" s="14"/>
      <c r="BK1829" s="14"/>
      <c r="BL1829" s="14"/>
      <c r="BM1829" s="14"/>
      <c r="BN1829" s="14"/>
      <c r="BO1829" s="14"/>
      <c r="BP1829" s="14"/>
      <c r="BQ1829" s="14"/>
      <c r="BR1829" s="14"/>
      <c r="BS1829" s="14"/>
      <c r="BT1829" s="14"/>
      <c r="BU1829" s="14"/>
      <c r="BV1829" s="14"/>
      <c r="BW1829" s="14"/>
      <c r="BX1829" s="14"/>
      <c r="BY1829" s="14"/>
      <c r="BZ1829" s="14"/>
      <c r="CA1829" s="14"/>
      <c r="CB1829" s="14"/>
      <c r="CC1829" s="14"/>
      <c r="CD1829" s="14"/>
      <c r="CE1829" s="14"/>
      <c r="CF1829" s="14"/>
      <c r="CG1829" s="14"/>
      <c r="CH1829" s="14"/>
      <c r="CI1829" s="14"/>
      <c r="CJ1829" s="14"/>
      <c r="CK1829" s="14"/>
      <c r="CL1829" s="14"/>
      <c r="CM1829" s="14"/>
      <c r="CN1829" s="14"/>
      <c r="CO1829" s="14"/>
      <c r="CP1829" s="14"/>
      <c r="CQ1829" s="14"/>
      <c r="CR1829" s="14"/>
      <c r="CS1829" s="14"/>
      <c r="CT1829" s="14"/>
      <c r="CU1829" s="14"/>
      <c r="CV1829" s="14"/>
      <c r="CW1829" s="14"/>
      <c r="CX1829" s="14"/>
      <c r="CY1829" s="14"/>
      <c r="CZ1829" s="14"/>
      <c r="DA1829" s="14"/>
      <c r="DB1829" s="14"/>
    </row>
    <row r="1830" spans="22:106" x14ac:dyDescent="0.2"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  <c r="BJ1830" s="14"/>
      <c r="BK1830" s="14"/>
      <c r="BL1830" s="14"/>
      <c r="BM1830" s="14"/>
      <c r="BN1830" s="14"/>
      <c r="BO1830" s="14"/>
      <c r="BP1830" s="14"/>
      <c r="BQ1830" s="14"/>
      <c r="BR1830" s="14"/>
      <c r="BS1830" s="14"/>
      <c r="BT1830" s="14"/>
      <c r="BU1830" s="14"/>
      <c r="BV1830" s="14"/>
      <c r="BW1830" s="14"/>
      <c r="BX1830" s="14"/>
      <c r="BY1830" s="14"/>
      <c r="BZ1830" s="14"/>
      <c r="CA1830" s="14"/>
      <c r="CB1830" s="14"/>
      <c r="CC1830" s="14"/>
      <c r="CD1830" s="14"/>
      <c r="CE1830" s="14"/>
      <c r="CF1830" s="14"/>
      <c r="CG1830" s="14"/>
      <c r="CH1830" s="14"/>
      <c r="CI1830" s="14"/>
      <c r="CJ1830" s="14"/>
      <c r="CK1830" s="14"/>
      <c r="CL1830" s="14"/>
      <c r="CM1830" s="14"/>
      <c r="CN1830" s="14"/>
      <c r="CO1830" s="14"/>
      <c r="CP1830" s="14"/>
      <c r="CQ1830" s="14"/>
      <c r="CR1830" s="14"/>
      <c r="CS1830" s="14"/>
      <c r="CT1830" s="14"/>
      <c r="CU1830" s="14"/>
      <c r="CV1830" s="14"/>
      <c r="CW1830" s="14"/>
      <c r="CX1830" s="14"/>
      <c r="CY1830" s="14"/>
      <c r="CZ1830" s="14"/>
      <c r="DA1830" s="14"/>
      <c r="DB1830" s="14"/>
    </row>
    <row r="1831" spans="22:106" x14ac:dyDescent="0.2"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  <c r="BJ1831" s="14"/>
      <c r="BK1831" s="14"/>
      <c r="BL1831" s="14"/>
      <c r="BM1831" s="14"/>
      <c r="BN1831" s="14"/>
      <c r="BO1831" s="14"/>
      <c r="BP1831" s="14"/>
      <c r="BQ1831" s="14"/>
      <c r="BR1831" s="14"/>
      <c r="BS1831" s="14"/>
      <c r="BT1831" s="14"/>
      <c r="BU1831" s="14"/>
      <c r="BV1831" s="14"/>
      <c r="BW1831" s="14"/>
      <c r="BX1831" s="14"/>
      <c r="BY1831" s="14"/>
      <c r="BZ1831" s="14"/>
      <c r="CA1831" s="14"/>
      <c r="CB1831" s="14"/>
      <c r="CC1831" s="14"/>
      <c r="CD1831" s="14"/>
      <c r="CE1831" s="14"/>
      <c r="CF1831" s="14"/>
      <c r="CG1831" s="14"/>
      <c r="CH1831" s="14"/>
      <c r="CI1831" s="14"/>
      <c r="CJ1831" s="14"/>
      <c r="CK1831" s="14"/>
      <c r="CL1831" s="14"/>
      <c r="CM1831" s="14"/>
      <c r="CN1831" s="14"/>
      <c r="CO1831" s="14"/>
      <c r="CP1831" s="14"/>
      <c r="CQ1831" s="14"/>
      <c r="CR1831" s="14"/>
      <c r="CS1831" s="14"/>
      <c r="CT1831" s="14"/>
      <c r="CU1831" s="14"/>
      <c r="CV1831" s="14"/>
      <c r="CW1831" s="14"/>
      <c r="CX1831" s="14"/>
      <c r="CY1831" s="14"/>
      <c r="CZ1831" s="14"/>
      <c r="DA1831" s="14"/>
      <c r="DB1831" s="14"/>
    </row>
    <row r="1832" spans="22:106" x14ac:dyDescent="0.2"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  <c r="BJ1832" s="14"/>
      <c r="BK1832" s="14"/>
      <c r="BL1832" s="14"/>
      <c r="BM1832" s="14"/>
      <c r="BN1832" s="14"/>
      <c r="BO1832" s="14"/>
      <c r="BP1832" s="14"/>
      <c r="BQ1832" s="14"/>
      <c r="BR1832" s="14"/>
      <c r="BS1832" s="14"/>
      <c r="BT1832" s="14"/>
      <c r="BU1832" s="14"/>
      <c r="BV1832" s="14"/>
      <c r="BW1832" s="14"/>
      <c r="BX1832" s="14"/>
      <c r="BY1832" s="14"/>
      <c r="BZ1832" s="14"/>
      <c r="CA1832" s="14"/>
      <c r="CB1832" s="14"/>
      <c r="CC1832" s="14"/>
      <c r="CD1832" s="14"/>
      <c r="CE1832" s="14"/>
      <c r="CF1832" s="14"/>
      <c r="CG1832" s="14"/>
      <c r="CH1832" s="14"/>
      <c r="CI1832" s="14"/>
      <c r="CJ1832" s="14"/>
      <c r="CK1832" s="14"/>
      <c r="CL1832" s="14"/>
      <c r="CM1832" s="14"/>
      <c r="CN1832" s="14"/>
      <c r="CO1832" s="14"/>
      <c r="CP1832" s="14"/>
      <c r="CQ1832" s="14"/>
      <c r="CR1832" s="14"/>
      <c r="CS1832" s="14"/>
      <c r="CT1832" s="14"/>
      <c r="CU1832" s="14"/>
      <c r="CV1832" s="14"/>
      <c r="CW1832" s="14"/>
      <c r="CX1832" s="14"/>
      <c r="CY1832" s="14"/>
      <c r="CZ1832" s="14"/>
      <c r="DA1832" s="14"/>
      <c r="DB1832" s="14"/>
    </row>
    <row r="1833" spans="22:106" x14ac:dyDescent="0.2"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  <c r="BJ1833" s="14"/>
      <c r="BK1833" s="14"/>
      <c r="BL1833" s="14"/>
      <c r="BM1833" s="14"/>
      <c r="BN1833" s="14"/>
      <c r="BO1833" s="14"/>
      <c r="BP1833" s="14"/>
      <c r="BQ1833" s="14"/>
      <c r="BR1833" s="14"/>
      <c r="BS1833" s="14"/>
      <c r="BT1833" s="14"/>
      <c r="BU1833" s="14"/>
      <c r="BV1833" s="14"/>
      <c r="BW1833" s="14"/>
      <c r="BX1833" s="14"/>
      <c r="BY1833" s="14"/>
      <c r="BZ1833" s="14"/>
      <c r="CA1833" s="14"/>
      <c r="CB1833" s="14"/>
      <c r="CC1833" s="14"/>
      <c r="CD1833" s="14"/>
      <c r="CE1833" s="14"/>
      <c r="CF1833" s="14"/>
      <c r="CG1833" s="14"/>
      <c r="CH1833" s="14"/>
      <c r="CI1833" s="14"/>
      <c r="CJ1833" s="14"/>
      <c r="CK1833" s="14"/>
      <c r="CL1833" s="14"/>
      <c r="CM1833" s="14"/>
      <c r="CN1833" s="14"/>
      <c r="CO1833" s="14"/>
      <c r="CP1833" s="14"/>
      <c r="CQ1833" s="14"/>
      <c r="CR1833" s="14"/>
      <c r="CS1833" s="14"/>
      <c r="CT1833" s="14"/>
      <c r="CU1833" s="14"/>
      <c r="CV1833" s="14"/>
      <c r="CW1833" s="14"/>
      <c r="CX1833" s="14"/>
      <c r="CY1833" s="14"/>
      <c r="CZ1833" s="14"/>
      <c r="DA1833" s="14"/>
      <c r="DB1833" s="14"/>
    </row>
    <row r="1834" spans="22:106" x14ac:dyDescent="0.2"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  <c r="BJ1834" s="14"/>
      <c r="BK1834" s="14"/>
      <c r="BL1834" s="14"/>
      <c r="BM1834" s="14"/>
      <c r="BN1834" s="14"/>
      <c r="BO1834" s="14"/>
      <c r="BP1834" s="14"/>
      <c r="BQ1834" s="14"/>
      <c r="BR1834" s="14"/>
      <c r="BS1834" s="14"/>
      <c r="BT1834" s="14"/>
      <c r="BU1834" s="14"/>
      <c r="BV1834" s="14"/>
      <c r="BW1834" s="14"/>
      <c r="BX1834" s="14"/>
      <c r="BY1834" s="14"/>
      <c r="BZ1834" s="14"/>
      <c r="CA1834" s="14"/>
      <c r="CB1834" s="14"/>
      <c r="CC1834" s="14"/>
      <c r="CD1834" s="14"/>
      <c r="CE1834" s="14"/>
      <c r="CF1834" s="14"/>
      <c r="CG1834" s="14"/>
      <c r="CH1834" s="14"/>
      <c r="CI1834" s="14"/>
      <c r="CJ1834" s="14"/>
      <c r="CK1834" s="14"/>
      <c r="CL1834" s="14"/>
      <c r="CM1834" s="14"/>
      <c r="CN1834" s="14"/>
      <c r="CO1834" s="14"/>
      <c r="CP1834" s="14"/>
      <c r="CQ1834" s="14"/>
      <c r="CR1834" s="14"/>
      <c r="CS1834" s="14"/>
      <c r="CT1834" s="14"/>
      <c r="CU1834" s="14"/>
      <c r="CV1834" s="14"/>
      <c r="CW1834" s="14"/>
      <c r="CX1834" s="14"/>
      <c r="CY1834" s="14"/>
      <c r="CZ1834" s="14"/>
      <c r="DA1834" s="14"/>
      <c r="DB1834" s="14"/>
    </row>
    <row r="1835" spans="22:106" x14ac:dyDescent="0.2"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  <c r="BJ1835" s="14"/>
      <c r="BK1835" s="14"/>
      <c r="BL1835" s="14"/>
      <c r="BM1835" s="14"/>
      <c r="BN1835" s="14"/>
      <c r="BO1835" s="14"/>
      <c r="BP1835" s="14"/>
      <c r="BQ1835" s="14"/>
      <c r="BR1835" s="14"/>
      <c r="BS1835" s="14"/>
      <c r="BT1835" s="14"/>
      <c r="BU1835" s="14"/>
      <c r="BV1835" s="14"/>
      <c r="BW1835" s="14"/>
      <c r="BX1835" s="14"/>
      <c r="BY1835" s="14"/>
      <c r="BZ1835" s="14"/>
      <c r="CA1835" s="14"/>
      <c r="CB1835" s="14"/>
      <c r="CC1835" s="14"/>
      <c r="CD1835" s="14"/>
      <c r="CE1835" s="14"/>
      <c r="CF1835" s="14"/>
      <c r="CG1835" s="14"/>
      <c r="CH1835" s="14"/>
      <c r="CI1835" s="14"/>
      <c r="CJ1835" s="14"/>
      <c r="CK1835" s="14"/>
      <c r="CL1835" s="14"/>
      <c r="CM1835" s="14"/>
      <c r="CN1835" s="14"/>
      <c r="CO1835" s="14"/>
      <c r="CP1835" s="14"/>
      <c r="CQ1835" s="14"/>
      <c r="CR1835" s="14"/>
      <c r="CS1835" s="14"/>
      <c r="CT1835" s="14"/>
      <c r="CU1835" s="14"/>
      <c r="CV1835" s="14"/>
      <c r="CW1835" s="14"/>
      <c r="CX1835" s="14"/>
      <c r="CY1835" s="14"/>
      <c r="CZ1835" s="14"/>
      <c r="DA1835" s="14"/>
      <c r="DB1835" s="14"/>
    </row>
    <row r="1836" spans="22:106" x14ac:dyDescent="0.2"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  <c r="BJ1836" s="14"/>
      <c r="BK1836" s="14"/>
      <c r="BL1836" s="14"/>
      <c r="BM1836" s="14"/>
      <c r="BN1836" s="14"/>
      <c r="BO1836" s="14"/>
      <c r="BP1836" s="14"/>
      <c r="BQ1836" s="14"/>
      <c r="BR1836" s="14"/>
      <c r="BS1836" s="14"/>
      <c r="BT1836" s="14"/>
      <c r="BU1836" s="14"/>
      <c r="BV1836" s="14"/>
      <c r="BW1836" s="14"/>
      <c r="BX1836" s="14"/>
      <c r="BY1836" s="14"/>
      <c r="BZ1836" s="14"/>
      <c r="CA1836" s="14"/>
      <c r="CB1836" s="14"/>
      <c r="CC1836" s="14"/>
      <c r="CD1836" s="14"/>
      <c r="CE1836" s="14"/>
      <c r="CF1836" s="14"/>
      <c r="CG1836" s="14"/>
      <c r="CH1836" s="14"/>
      <c r="CI1836" s="14"/>
      <c r="CJ1836" s="14"/>
      <c r="CK1836" s="14"/>
      <c r="CL1836" s="14"/>
      <c r="CM1836" s="14"/>
      <c r="CN1836" s="14"/>
      <c r="CO1836" s="14"/>
      <c r="CP1836" s="14"/>
      <c r="CQ1836" s="14"/>
      <c r="CR1836" s="14"/>
      <c r="CS1836" s="14"/>
      <c r="CT1836" s="14"/>
      <c r="CU1836" s="14"/>
      <c r="CV1836" s="14"/>
      <c r="CW1836" s="14"/>
      <c r="CX1836" s="14"/>
      <c r="CY1836" s="14"/>
      <c r="CZ1836" s="14"/>
      <c r="DA1836" s="14"/>
      <c r="DB1836" s="14"/>
    </row>
    <row r="1837" spans="22:106" x14ac:dyDescent="0.2"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  <c r="BJ1837" s="14"/>
      <c r="BK1837" s="14"/>
      <c r="BL1837" s="14"/>
      <c r="BM1837" s="14"/>
      <c r="BN1837" s="14"/>
      <c r="BO1837" s="14"/>
      <c r="BP1837" s="14"/>
      <c r="BQ1837" s="14"/>
      <c r="BR1837" s="14"/>
      <c r="BS1837" s="14"/>
      <c r="BT1837" s="14"/>
      <c r="BU1837" s="14"/>
      <c r="BV1837" s="14"/>
      <c r="BW1837" s="14"/>
      <c r="BX1837" s="14"/>
      <c r="BY1837" s="14"/>
      <c r="BZ1837" s="14"/>
      <c r="CA1837" s="14"/>
      <c r="CB1837" s="14"/>
      <c r="CC1837" s="14"/>
      <c r="CD1837" s="14"/>
      <c r="CE1837" s="14"/>
      <c r="CF1837" s="14"/>
      <c r="CG1837" s="14"/>
      <c r="CH1837" s="14"/>
      <c r="CI1837" s="14"/>
      <c r="CJ1837" s="14"/>
      <c r="CK1837" s="14"/>
      <c r="CL1837" s="14"/>
      <c r="CM1837" s="14"/>
      <c r="CN1837" s="14"/>
      <c r="CO1837" s="14"/>
      <c r="CP1837" s="14"/>
      <c r="CQ1837" s="14"/>
      <c r="CR1837" s="14"/>
      <c r="CS1837" s="14"/>
      <c r="CT1837" s="14"/>
      <c r="CU1837" s="14"/>
      <c r="CV1837" s="14"/>
      <c r="CW1837" s="14"/>
      <c r="CX1837" s="14"/>
      <c r="CY1837" s="14"/>
      <c r="CZ1837" s="14"/>
      <c r="DA1837" s="14"/>
      <c r="DB1837" s="14"/>
    </row>
    <row r="1838" spans="22:106" x14ac:dyDescent="0.2"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  <c r="BJ1838" s="14"/>
      <c r="BK1838" s="14"/>
      <c r="BL1838" s="14"/>
      <c r="BM1838" s="14"/>
      <c r="BN1838" s="14"/>
      <c r="BO1838" s="14"/>
      <c r="BP1838" s="14"/>
      <c r="BQ1838" s="14"/>
      <c r="BR1838" s="14"/>
      <c r="BS1838" s="14"/>
      <c r="BT1838" s="14"/>
      <c r="BU1838" s="14"/>
      <c r="BV1838" s="14"/>
      <c r="BW1838" s="14"/>
      <c r="BX1838" s="14"/>
      <c r="BY1838" s="14"/>
      <c r="BZ1838" s="14"/>
      <c r="CA1838" s="14"/>
      <c r="CB1838" s="14"/>
      <c r="CC1838" s="14"/>
      <c r="CD1838" s="14"/>
      <c r="CE1838" s="14"/>
      <c r="CF1838" s="14"/>
      <c r="CG1838" s="14"/>
      <c r="CH1838" s="14"/>
      <c r="CI1838" s="14"/>
      <c r="CJ1838" s="14"/>
      <c r="CK1838" s="14"/>
      <c r="CL1838" s="14"/>
      <c r="CM1838" s="14"/>
      <c r="CN1838" s="14"/>
      <c r="CO1838" s="14"/>
      <c r="CP1838" s="14"/>
      <c r="CQ1838" s="14"/>
      <c r="CR1838" s="14"/>
      <c r="CS1838" s="14"/>
      <c r="CT1838" s="14"/>
      <c r="CU1838" s="14"/>
      <c r="CV1838" s="14"/>
      <c r="CW1838" s="14"/>
      <c r="CX1838" s="14"/>
      <c r="CY1838" s="14"/>
      <c r="CZ1838" s="14"/>
      <c r="DA1838" s="14"/>
      <c r="DB1838" s="14"/>
    </row>
    <row r="1839" spans="22:106" x14ac:dyDescent="0.2"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  <c r="BJ1839" s="14"/>
      <c r="BK1839" s="14"/>
      <c r="BL1839" s="14"/>
      <c r="BM1839" s="14"/>
      <c r="BN1839" s="14"/>
      <c r="BO1839" s="14"/>
      <c r="BP1839" s="14"/>
      <c r="BQ1839" s="14"/>
      <c r="BR1839" s="14"/>
      <c r="BS1839" s="14"/>
      <c r="BT1839" s="14"/>
      <c r="BU1839" s="14"/>
      <c r="BV1839" s="14"/>
      <c r="BW1839" s="14"/>
      <c r="BX1839" s="14"/>
      <c r="BY1839" s="14"/>
      <c r="BZ1839" s="14"/>
      <c r="CA1839" s="14"/>
      <c r="CB1839" s="14"/>
      <c r="CC1839" s="14"/>
      <c r="CD1839" s="14"/>
      <c r="CE1839" s="14"/>
      <c r="CF1839" s="14"/>
      <c r="CG1839" s="14"/>
      <c r="CH1839" s="14"/>
      <c r="CI1839" s="14"/>
      <c r="CJ1839" s="14"/>
      <c r="CK1839" s="14"/>
      <c r="CL1839" s="14"/>
      <c r="CM1839" s="14"/>
      <c r="CN1839" s="14"/>
      <c r="CO1839" s="14"/>
      <c r="CP1839" s="14"/>
      <c r="CQ1839" s="14"/>
      <c r="CR1839" s="14"/>
      <c r="CS1839" s="14"/>
      <c r="CT1839" s="14"/>
      <c r="CU1839" s="14"/>
      <c r="CV1839" s="14"/>
      <c r="CW1839" s="14"/>
      <c r="CX1839" s="14"/>
      <c r="CY1839" s="14"/>
      <c r="CZ1839" s="14"/>
      <c r="DA1839" s="14"/>
      <c r="DB1839" s="14"/>
    </row>
    <row r="1840" spans="22:106" x14ac:dyDescent="0.2"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  <c r="BJ1840" s="14"/>
      <c r="BK1840" s="14"/>
      <c r="BL1840" s="14"/>
      <c r="BM1840" s="14"/>
      <c r="BN1840" s="14"/>
      <c r="BO1840" s="14"/>
      <c r="BP1840" s="14"/>
      <c r="BQ1840" s="14"/>
      <c r="BR1840" s="14"/>
      <c r="BS1840" s="14"/>
      <c r="BT1840" s="14"/>
      <c r="BU1840" s="14"/>
      <c r="BV1840" s="14"/>
      <c r="BW1840" s="14"/>
      <c r="BX1840" s="14"/>
      <c r="BY1840" s="14"/>
      <c r="BZ1840" s="14"/>
      <c r="CA1840" s="14"/>
      <c r="CB1840" s="14"/>
      <c r="CC1840" s="14"/>
      <c r="CD1840" s="14"/>
      <c r="CE1840" s="14"/>
      <c r="CF1840" s="14"/>
      <c r="CG1840" s="14"/>
      <c r="CH1840" s="14"/>
      <c r="CI1840" s="14"/>
      <c r="CJ1840" s="14"/>
      <c r="CK1840" s="14"/>
      <c r="CL1840" s="14"/>
      <c r="CM1840" s="14"/>
      <c r="CN1840" s="14"/>
      <c r="CO1840" s="14"/>
      <c r="CP1840" s="14"/>
      <c r="CQ1840" s="14"/>
      <c r="CR1840" s="14"/>
      <c r="CS1840" s="14"/>
      <c r="CT1840" s="14"/>
      <c r="CU1840" s="14"/>
      <c r="CV1840" s="14"/>
      <c r="CW1840" s="14"/>
      <c r="CX1840" s="14"/>
      <c r="CY1840" s="14"/>
      <c r="CZ1840" s="14"/>
      <c r="DA1840" s="14"/>
      <c r="DB1840" s="14"/>
    </row>
    <row r="1841" spans="22:106" x14ac:dyDescent="0.2"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  <c r="BJ1841" s="14"/>
      <c r="BK1841" s="14"/>
      <c r="BL1841" s="14"/>
      <c r="BM1841" s="14"/>
      <c r="BN1841" s="14"/>
      <c r="BO1841" s="14"/>
      <c r="BP1841" s="14"/>
      <c r="BQ1841" s="14"/>
      <c r="BR1841" s="14"/>
      <c r="BS1841" s="14"/>
      <c r="BT1841" s="14"/>
      <c r="BU1841" s="14"/>
      <c r="BV1841" s="14"/>
      <c r="BW1841" s="14"/>
      <c r="BX1841" s="14"/>
      <c r="BY1841" s="14"/>
      <c r="BZ1841" s="14"/>
      <c r="CA1841" s="14"/>
      <c r="CB1841" s="14"/>
      <c r="CC1841" s="14"/>
      <c r="CD1841" s="14"/>
      <c r="CE1841" s="14"/>
      <c r="CF1841" s="14"/>
      <c r="CG1841" s="14"/>
      <c r="CH1841" s="14"/>
      <c r="CI1841" s="14"/>
      <c r="CJ1841" s="14"/>
      <c r="CK1841" s="14"/>
      <c r="CL1841" s="14"/>
      <c r="CM1841" s="14"/>
      <c r="CN1841" s="14"/>
      <c r="CO1841" s="14"/>
      <c r="CP1841" s="14"/>
      <c r="CQ1841" s="14"/>
      <c r="CR1841" s="14"/>
      <c r="CS1841" s="14"/>
      <c r="CT1841" s="14"/>
      <c r="CU1841" s="14"/>
      <c r="CV1841" s="14"/>
      <c r="CW1841" s="14"/>
      <c r="CX1841" s="14"/>
      <c r="CY1841" s="14"/>
      <c r="CZ1841" s="14"/>
      <c r="DA1841" s="14"/>
      <c r="DB1841" s="14"/>
    </row>
    <row r="1842" spans="22:106" x14ac:dyDescent="0.2"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  <c r="BJ1842" s="14"/>
      <c r="BK1842" s="14"/>
      <c r="BL1842" s="14"/>
      <c r="BM1842" s="14"/>
      <c r="BN1842" s="14"/>
      <c r="BO1842" s="14"/>
      <c r="BP1842" s="14"/>
      <c r="BQ1842" s="14"/>
      <c r="BR1842" s="14"/>
      <c r="BS1842" s="14"/>
      <c r="BT1842" s="14"/>
      <c r="BU1842" s="14"/>
      <c r="BV1842" s="14"/>
      <c r="BW1842" s="14"/>
      <c r="BX1842" s="14"/>
      <c r="BY1842" s="14"/>
      <c r="BZ1842" s="14"/>
      <c r="CA1842" s="14"/>
      <c r="CB1842" s="14"/>
      <c r="CC1842" s="14"/>
      <c r="CD1842" s="14"/>
      <c r="CE1842" s="14"/>
      <c r="CF1842" s="14"/>
      <c r="CG1842" s="14"/>
      <c r="CH1842" s="14"/>
      <c r="CI1842" s="14"/>
      <c r="CJ1842" s="14"/>
      <c r="CK1842" s="14"/>
      <c r="CL1842" s="14"/>
      <c r="CM1842" s="14"/>
      <c r="CN1842" s="14"/>
      <c r="CO1842" s="14"/>
      <c r="CP1842" s="14"/>
      <c r="CQ1842" s="14"/>
      <c r="CR1842" s="14"/>
      <c r="CS1842" s="14"/>
      <c r="CT1842" s="14"/>
      <c r="CU1842" s="14"/>
      <c r="CV1842" s="14"/>
      <c r="CW1842" s="14"/>
      <c r="CX1842" s="14"/>
      <c r="CY1842" s="14"/>
      <c r="CZ1842" s="14"/>
      <c r="DA1842" s="14"/>
      <c r="DB1842" s="14"/>
    </row>
    <row r="1843" spans="22:106" x14ac:dyDescent="0.2"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  <c r="BJ1843" s="14"/>
      <c r="BK1843" s="14"/>
      <c r="BL1843" s="14"/>
      <c r="BM1843" s="14"/>
      <c r="BN1843" s="14"/>
      <c r="BO1843" s="14"/>
      <c r="BP1843" s="14"/>
      <c r="BQ1843" s="14"/>
      <c r="BR1843" s="14"/>
      <c r="BS1843" s="14"/>
      <c r="BT1843" s="14"/>
      <c r="BU1843" s="14"/>
      <c r="BV1843" s="14"/>
      <c r="BW1843" s="14"/>
      <c r="BX1843" s="14"/>
      <c r="BY1843" s="14"/>
      <c r="BZ1843" s="14"/>
      <c r="CA1843" s="14"/>
      <c r="CB1843" s="14"/>
      <c r="CC1843" s="14"/>
      <c r="CD1843" s="14"/>
      <c r="CE1843" s="14"/>
      <c r="CF1843" s="14"/>
      <c r="CG1843" s="14"/>
      <c r="CH1843" s="14"/>
      <c r="CI1843" s="14"/>
      <c r="CJ1843" s="14"/>
      <c r="CK1843" s="14"/>
      <c r="CL1843" s="14"/>
      <c r="CM1843" s="14"/>
      <c r="CN1843" s="14"/>
      <c r="CO1843" s="14"/>
      <c r="CP1843" s="14"/>
      <c r="CQ1843" s="14"/>
      <c r="CR1843" s="14"/>
      <c r="CS1843" s="14"/>
      <c r="CT1843" s="14"/>
      <c r="CU1843" s="14"/>
      <c r="CV1843" s="14"/>
      <c r="CW1843" s="14"/>
      <c r="CX1843" s="14"/>
      <c r="CY1843" s="14"/>
      <c r="CZ1843" s="14"/>
      <c r="DA1843" s="14"/>
      <c r="DB1843" s="14"/>
    </row>
    <row r="1844" spans="22:106" x14ac:dyDescent="0.2"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  <c r="BJ1844" s="14"/>
      <c r="BK1844" s="14"/>
      <c r="BL1844" s="14"/>
      <c r="BM1844" s="14"/>
      <c r="BN1844" s="14"/>
      <c r="BO1844" s="14"/>
      <c r="BP1844" s="14"/>
      <c r="BQ1844" s="14"/>
      <c r="BR1844" s="14"/>
      <c r="BS1844" s="14"/>
      <c r="BT1844" s="14"/>
      <c r="BU1844" s="14"/>
      <c r="BV1844" s="14"/>
      <c r="BW1844" s="14"/>
      <c r="BX1844" s="14"/>
      <c r="BY1844" s="14"/>
      <c r="BZ1844" s="14"/>
      <c r="CA1844" s="14"/>
      <c r="CB1844" s="14"/>
      <c r="CC1844" s="14"/>
      <c r="CD1844" s="14"/>
      <c r="CE1844" s="14"/>
      <c r="CF1844" s="14"/>
      <c r="CG1844" s="14"/>
      <c r="CH1844" s="14"/>
      <c r="CI1844" s="14"/>
      <c r="CJ1844" s="14"/>
      <c r="CK1844" s="14"/>
      <c r="CL1844" s="14"/>
      <c r="CM1844" s="14"/>
      <c r="CN1844" s="14"/>
      <c r="CO1844" s="14"/>
      <c r="CP1844" s="14"/>
      <c r="CQ1844" s="14"/>
      <c r="CR1844" s="14"/>
      <c r="CS1844" s="14"/>
      <c r="CT1844" s="14"/>
      <c r="CU1844" s="14"/>
      <c r="CV1844" s="14"/>
      <c r="CW1844" s="14"/>
      <c r="CX1844" s="14"/>
      <c r="CY1844" s="14"/>
      <c r="CZ1844" s="14"/>
      <c r="DA1844" s="14"/>
      <c r="DB1844" s="14"/>
    </row>
    <row r="1845" spans="22:106" x14ac:dyDescent="0.2"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  <c r="BJ1845" s="14"/>
      <c r="BK1845" s="14"/>
      <c r="BL1845" s="14"/>
      <c r="BM1845" s="14"/>
      <c r="BN1845" s="14"/>
      <c r="BO1845" s="14"/>
      <c r="BP1845" s="14"/>
      <c r="BQ1845" s="14"/>
      <c r="BR1845" s="14"/>
      <c r="BS1845" s="14"/>
      <c r="BT1845" s="14"/>
      <c r="BU1845" s="14"/>
      <c r="BV1845" s="14"/>
      <c r="BW1845" s="14"/>
      <c r="BX1845" s="14"/>
      <c r="BY1845" s="14"/>
      <c r="BZ1845" s="14"/>
      <c r="CA1845" s="14"/>
      <c r="CB1845" s="14"/>
      <c r="CC1845" s="14"/>
      <c r="CD1845" s="14"/>
      <c r="CE1845" s="14"/>
      <c r="CF1845" s="14"/>
      <c r="CG1845" s="14"/>
      <c r="CH1845" s="14"/>
      <c r="CI1845" s="14"/>
      <c r="CJ1845" s="14"/>
      <c r="CK1845" s="14"/>
      <c r="CL1845" s="14"/>
      <c r="CM1845" s="14"/>
      <c r="CN1845" s="14"/>
      <c r="CO1845" s="14"/>
      <c r="CP1845" s="14"/>
      <c r="CQ1845" s="14"/>
      <c r="CR1845" s="14"/>
      <c r="CS1845" s="14"/>
      <c r="CT1845" s="14"/>
      <c r="CU1845" s="14"/>
      <c r="CV1845" s="14"/>
      <c r="CW1845" s="14"/>
      <c r="CX1845" s="14"/>
      <c r="CY1845" s="14"/>
      <c r="CZ1845" s="14"/>
      <c r="DA1845" s="14"/>
      <c r="DB1845" s="14"/>
    </row>
    <row r="1846" spans="22:106" x14ac:dyDescent="0.2"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  <c r="BJ1846" s="14"/>
      <c r="BK1846" s="14"/>
      <c r="BL1846" s="14"/>
      <c r="BM1846" s="14"/>
      <c r="BN1846" s="14"/>
      <c r="BO1846" s="14"/>
      <c r="BP1846" s="14"/>
      <c r="BQ1846" s="14"/>
      <c r="BR1846" s="14"/>
      <c r="BS1846" s="14"/>
      <c r="BT1846" s="14"/>
      <c r="BU1846" s="14"/>
      <c r="BV1846" s="14"/>
      <c r="BW1846" s="14"/>
      <c r="BX1846" s="14"/>
      <c r="BY1846" s="14"/>
      <c r="BZ1846" s="14"/>
      <c r="CA1846" s="14"/>
      <c r="CB1846" s="14"/>
      <c r="CC1846" s="14"/>
      <c r="CD1846" s="14"/>
      <c r="CE1846" s="14"/>
      <c r="CF1846" s="14"/>
      <c r="CG1846" s="14"/>
      <c r="CH1846" s="14"/>
      <c r="CI1846" s="14"/>
      <c r="CJ1846" s="14"/>
      <c r="CK1846" s="14"/>
      <c r="CL1846" s="14"/>
      <c r="CM1846" s="14"/>
      <c r="CN1846" s="14"/>
      <c r="CO1846" s="14"/>
      <c r="CP1846" s="14"/>
      <c r="CQ1846" s="14"/>
      <c r="CR1846" s="14"/>
      <c r="CS1846" s="14"/>
      <c r="CT1846" s="14"/>
      <c r="CU1846" s="14"/>
      <c r="CV1846" s="14"/>
      <c r="CW1846" s="14"/>
      <c r="CX1846" s="14"/>
      <c r="CY1846" s="14"/>
      <c r="CZ1846" s="14"/>
      <c r="DA1846" s="14"/>
      <c r="DB1846" s="14"/>
    </row>
    <row r="1847" spans="22:106" x14ac:dyDescent="0.2"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  <c r="BJ1847" s="14"/>
      <c r="BK1847" s="14"/>
      <c r="BL1847" s="14"/>
      <c r="BM1847" s="14"/>
      <c r="BN1847" s="14"/>
      <c r="BO1847" s="14"/>
      <c r="BP1847" s="14"/>
      <c r="BQ1847" s="14"/>
      <c r="BR1847" s="14"/>
      <c r="BS1847" s="14"/>
      <c r="BT1847" s="14"/>
      <c r="BU1847" s="14"/>
      <c r="BV1847" s="14"/>
      <c r="BW1847" s="14"/>
      <c r="BX1847" s="14"/>
      <c r="BY1847" s="14"/>
      <c r="BZ1847" s="14"/>
      <c r="CA1847" s="14"/>
      <c r="CB1847" s="14"/>
      <c r="CC1847" s="14"/>
      <c r="CD1847" s="14"/>
      <c r="CE1847" s="14"/>
      <c r="CF1847" s="14"/>
      <c r="CG1847" s="14"/>
      <c r="CH1847" s="14"/>
      <c r="CI1847" s="14"/>
      <c r="CJ1847" s="14"/>
      <c r="CK1847" s="14"/>
      <c r="CL1847" s="14"/>
      <c r="CM1847" s="14"/>
      <c r="CN1847" s="14"/>
      <c r="CO1847" s="14"/>
      <c r="CP1847" s="14"/>
      <c r="CQ1847" s="14"/>
      <c r="CR1847" s="14"/>
      <c r="CS1847" s="14"/>
      <c r="CT1847" s="14"/>
      <c r="CU1847" s="14"/>
      <c r="CV1847" s="14"/>
      <c r="CW1847" s="14"/>
      <c r="CX1847" s="14"/>
      <c r="CY1847" s="14"/>
      <c r="CZ1847" s="14"/>
      <c r="DA1847" s="14"/>
      <c r="DB1847" s="14"/>
    </row>
    <row r="1848" spans="22:106" x14ac:dyDescent="0.2"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  <c r="BJ1848" s="14"/>
      <c r="BK1848" s="14"/>
      <c r="BL1848" s="14"/>
      <c r="BM1848" s="14"/>
      <c r="BN1848" s="14"/>
      <c r="BO1848" s="14"/>
      <c r="BP1848" s="14"/>
      <c r="BQ1848" s="14"/>
      <c r="BR1848" s="14"/>
      <c r="BS1848" s="14"/>
      <c r="BT1848" s="14"/>
      <c r="BU1848" s="14"/>
      <c r="BV1848" s="14"/>
      <c r="BW1848" s="14"/>
      <c r="BX1848" s="14"/>
      <c r="BY1848" s="14"/>
      <c r="BZ1848" s="14"/>
      <c r="CA1848" s="14"/>
      <c r="CB1848" s="14"/>
      <c r="CC1848" s="14"/>
      <c r="CD1848" s="14"/>
      <c r="CE1848" s="14"/>
      <c r="CF1848" s="14"/>
      <c r="CG1848" s="14"/>
      <c r="CH1848" s="14"/>
      <c r="CI1848" s="14"/>
      <c r="CJ1848" s="14"/>
      <c r="CK1848" s="14"/>
      <c r="CL1848" s="14"/>
      <c r="CM1848" s="14"/>
      <c r="CN1848" s="14"/>
      <c r="CO1848" s="14"/>
      <c r="CP1848" s="14"/>
      <c r="CQ1848" s="14"/>
      <c r="CR1848" s="14"/>
      <c r="CS1848" s="14"/>
      <c r="CT1848" s="14"/>
      <c r="CU1848" s="14"/>
      <c r="CV1848" s="14"/>
      <c r="CW1848" s="14"/>
      <c r="CX1848" s="14"/>
      <c r="CY1848" s="14"/>
      <c r="CZ1848" s="14"/>
      <c r="DA1848" s="14"/>
      <c r="DB1848" s="14"/>
    </row>
    <row r="1849" spans="22:106" x14ac:dyDescent="0.2"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  <c r="BJ1849" s="14"/>
      <c r="BK1849" s="14"/>
      <c r="BL1849" s="14"/>
      <c r="BM1849" s="14"/>
      <c r="BN1849" s="14"/>
      <c r="BO1849" s="14"/>
      <c r="BP1849" s="14"/>
      <c r="BQ1849" s="14"/>
      <c r="BR1849" s="14"/>
      <c r="BS1849" s="14"/>
      <c r="BT1849" s="14"/>
      <c r="BU1849" s="14"/>
      <c r="BV1849" s="14"/>
      <c r="BW1849" s="14"/>
      <c r="BX1849" s="14"/>
      <c r="BY1849" s="14"/>
      <c r="BZ1849" s="14"/>
      <c r="CA1849" s="14"/>
      <c r="CB1849" s="14"/>
      <c r="CC1849" s="14"/>
      <c r="CD1849" s="14"/>
      <c r="CE1849" s="14"/>
      <c r="CF1849" s="14"/>
      <c r="CG1849" s="14"/>
      <c r="CH1849" s="14"/>
      <c r="CI1849" s="14"/>
      <c r="CJ1849" s="14"/>
      <c r="CK1849" s="14"/>
      <c r="CL1849" s="14"/>
      <c r="CM1849" s="14"/>
      <c r="CN1849" s="14"/>
      <c r="CO1849" s="14"/>
      <c r="CP1849" s="14"/>
      <c r="CQ1849" s="14"/>
      <c r="CR1849" s="14"/>
      <c r="CS1849" s="14"/>
      <c r="CT1849" s="14"/>
      <c r="CU1849" s="14"/>
      <c r="CV1849" s="14"/>
      <c r="CW1849" s="14"/>
      <c r="CX1849" s="14"/>
      <c r="CY1849" s="14"/>
      <c r="CZ1849" s="14"/>
      <c r="DA1849" s="14"/>
      <c r="DB1849" s="14"/>
    </row>
    <row r="1850" spans="22:106" x14ac:dyDescent="0.2"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  <c r="BJ1850" s="14"/>
      <c r="BK1850" s="14"/>
      <c r="BL1850" s="14"/>
      <c r="BM1850" s="14"/>
      <c r="BN1850" s="14"/>
      <c r="BO1850" s="14"/>
      <c r="BP1850" s="14"/>
      <c r="BQ1850" s="14"/>
      <c r="BR1850" s="14"/>
      <c r="BS1850" s="14"/>
      <c r="BT1850" s="14"/>
      <c r="BU1850" s="14"/>
      <c r="BV1850" s="14"/>
      <c r="BW1850" s="14"/>
      <c r="BX1850" s="14"/>
      <c r="BY1850" s="14"/>
      <c r="BZ1850" s="14"/>
      <c r="CA1850" s="14"/>
      <c r="CB1850" s="14"/>
      <c r="CC1850" s="14"/>
      <c r="CD1850" s="14"/>
      <c r="CE1850" s="14"/>
      <c r="CF1850" s="14"/>
      <c r="CG1850" s="14"/>
      <c r="CH1850" s="14"/>
      <c r="CI1850" s="14"/>
      <c r="CJ1850" s="14"/>
      <c r="CK1850" s="14"/>
      <c r="CL1850" s="14"/>
      <c r="CM1850" s="14"/>
      <c r="CN1850" s="14"/>
      <c r="CO1850" s="14"/>
      <c r="CP1850" s="14"/>
      <c r="CQ1850" s="14"/>
      <c r="CR1850" s="14"/>
      <c r="CS1850" s="14"/>
      <c r="CT1850" s="14"/>
      <c r="CU1850" s="14"/>
      <c r="CV1850" s="14"/>
      <c r="CW1850" s="14"/>
      <c r="CX1850" s="14"/>
      <c r="CY1850" s="14"/>
      <c r="CZ1850" s="14"/>
      <c r="DA1850" s="14"/>
      <c r="DB1850" s="14"/>
    </row>
    <row r="1851" spans="22:106" x14ac:dyDescent="0.2"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  <c r="BJ1851" s="14"/>
      <c r="BK1851" s="14"/>
      <c r="BL1851" s="14"/>
      <c r="BM1851" s="14"/>
      <c r="BN1851" s="14"/>
      <c r="BO1851" s="14"/>
      <c r="BP1851" s="14"/>
      <c r="BQ1851" s="14"/>
      <c r="BR1851" s="14"/>
      <c r="BS1851" s="14"/>
      <c r="BT1851" s="14"/>
      <c r="BU1851" s="14"/>
      <c r="BV1851" s="14"/>
      <c r="BW1851" s="14"/>
      <c r="BX1851" s="14"/>
      <c r="BY1851" s="14"/>
      <c r="BZ1851" s="14"/>
      <c r="CA1851" s="14"/>
      <c r="CB1851" s="14"/>
      <c r="CC1851" s="14"/>
      <c r="CD1851" s="14"/>
      <c r="CE1851" s="14"/>
      <c r="CF1851" s="14"/>
      <c r="CG1851" s="14"/>
      <c r="CH1851" s="14"/>
      <c r="CI1851" s="14"/>
      <c r="CJ1851" s="14"/>
      <c r="CK1851" s="14"/>
      <c r="CL1851" s="14"/>
      <c r="CM1851" s="14"/>
      <c r="CN1851" s="14"/>
      <c r="CO1851" s="14"/>
      <c r="CP1851" s="14"/>
      <c r="CQ1851" s="14"/>
      <c r="CR1851" s="14"/>
      <c r="CS1851" s="14"/>
      <c r="CT1851" s="14"/>
      <c r="CU1851" s="14"/>
      <c r="CV1851" s="14"/>
      <c r="CW1851" s="14"/>
      <c r="CX1851" s="14"/>
      <c r="CY1851" s="14"/>
      <c r="CZ1851" s="14"/>
      <c r="DA1851" s="14"/>
      <c r="DB1851" s="14"/>
    </row>
    <row r="1852" spans="22:106" x14ac:dyDescent="0.2"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  <c r="BJ1852" s="14"/>
      <c r="BK1852" s="14"/>
      <c r="BL1852" s="14"/>
      <c r="BM1852" s="14"/>
      <c r="BN1852" s="14"/>
      <c r="BO1852" s="14"/>
      <c r="BP1852" s="14"/>
      <c r="BQ1852" s="14"/>
      <c r="BR1852" s="14"/>
      <c r="BS1852" s="14"/>
      <c r="BT1852" s="14"/>
      <c r="BU1852" s="14"/>
      <c r="BV1852" s="14"/>
      <c r="BW1852" s="14"/>
      <c r="BX1852" s="14"/>
      <c r="BY1852" s="14"/>
      <c r="BZ1852" s="14"/>
      <c r="CA1852" s="14"/>
      <c r="CB1852" s="14"/>
      <c r="CC1852" s="14"/>
      <c r="CD1852" s="14"/>
      <c r="CE1852" s="14"/>
      <c r="CF1852" s="14"/>
      <c r="CG1852" s="14"/>
      <c r="CH1852" s="14"/>
      <c r="CI1852" s="14"/>
      <c r="CJ1852" s="14"/>
      <c r="CK1852" s="14"/>
      <c r="CL1852" s="14"/>
      <c r="CM1852" s="14"/>
      <c r="CN1852" s="14"/>
      <c r="CO1852" s="14"/>
      <c r="CP1852" s="14"/>
      <c r="CQ1852" s="14"/>
      <c r="CR1852" s="14"/>
      <c r="CS1852" s="14"/>
      <c r="CT1852" s="14"/>
      <c r="CU1852" s="14"/>
      <c r="CV1852" s="14"/>
      <c r="CW1852" s="14"/>
      <c r="CX1852" s="14"/>
      <c r="CY1852" s="14"/>
      <c r="CZ1852" s="14"/>
      <c r="DA1852" s="14"/>
      <c r="DB1852" s="14"/>
    </row>
    <row r="1853" spans="22:106" x14ac:dyDescent="0.2"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  <c r="BJ1853" s="14"/>
      <c r="BK1853" s="14"/>
      <c r="BL1853" s="14"/>
      <c r="BM1853" s="14"/>
      <c r="BN1853" s="14"/>
      <c r="BO1853" s="14"/>
      <c r="BP1853" s="14"/>
      <c r="BQ1853" s="14"/>
      <c r="BR1853" s="14"/>
      <c r="BS1853" s="14"/>
      <c r="BT1853" s="14"/>
      <c r="BU1853" s="14"/>
      <c r="BV1853" s="14"/>
      <c r="BW1853" s="14"/>
      <c r="BX1853" s="14"/>
      <c r="BY1853" s="14"/>
      <c r="BZ1853" s="14"/>
      <c r="CA1853" s="14"/>
      <c r="CB1853" s="14"/>
      <c r="CC1853" s="14"/>
      <c r="CD1853" s="14"/>
      <c r="CE1853" s="14"/>
      <c r="CF1853" s="14"/>
      <c r="CG1853" s="14"/>
      <c r="CH1853" s="14"/>
      <c r="CI1853" s="14"/>
      <c r="CJ1853" s="14"/>
      <c r="CK1853" s="14"/>
      <c r="CL1853" s="14"/>
      <c r="CM1853" s="14"/>
      <c r="CN1853" s="14"/>
      <c r="CO1853" s="14"/>
      <c r="CP1853" s="14"/>
      <c r="CQ1853" s="14"/>
      <c r="CR1853" s="14"/>
      <c r="CS1853" s="14"/>
      <c r="CT1853" s="14"/>
      <c r="CU1853" s="14"/>
      <c r="CV1853" s="14"/>
      <c r="CW1853" s="14"/>
      <c r="CX1853" s="14"/>
      <c r="CY1853" s="14"/>
      <c r="CZ1853" s="14"/>
      <c r="DA1853" s="14"/>
      <c r="DB1853" s="14"/>
    </row>
    <row r="1854" spans="22:106" x14ac:dyDescent="0.2"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  <c r="BJ1854" s="14"/>
      <c r="BK1854" s="14"/>
      <c r="BL1854" s="14"/>
      <c r="BM1854" s="14"/>
      <c r="BN1854" s="14"/>
      <c r="BO1854" s="14"/>
      <c r="BP1854" s="14"/>
      <c r="BQ1854" s="14"/>
      <c r="BR1854" s="14"/>
      <c r="BS1854" s="14"/>
      <c r="BT1854" s="14"/>
      <c r="BU1854" s="14"/>
      <c r="BV1854" s="14"/>
      <c r="BW1854" s="14"/>
      <c r="BX1854" s="14"/>
      <c r="BY1854" s="14"/>
      <c r="BZ1854" s="14"/>
      <c r="CA1854" s="14"/>
      <c r="CB1854" s="14"/>
      <c r="CC1854" s="14"/>
      <c r="CD1854" s="14"/>
      <c r="CE1854" s="14"/>
      <c r="CF1854" s="14"/>
      <c r="CG1854" s="14"/>
      <c r="CH1854" s="14"/>
      <c r="CI1854" s="14"/>
      <c r="CJ1854" s="14"/>
      <c r="CK1854" s="14"/>
      <c r="CL1854" s="14"/>
      <c r="CM1854" s="14"/>
      <c r="CN1854" s="14"/>
      <c r="CO1854" s="14"/>
      <c r="CP1854" s="14"/>
      <c r="CQ1854" s="14"/>
      <c r="CR1854" s="14"/>
      <c r="CS1854" s="14"/>
      <c r="CT1854" s="14"/>
      <c r="CU1854" s="14"/>
      <c r="CV1854" s="14"/>
      <c r="CW1854" s="14"/>
      <c r="CX1854" s="14"/>
      <c r="CY1854" s="14"/>
      <c r="CZ1854" s="14"/>
      <c r="DA1854" s="14"/>
      <c r="DB1854" s="14"/>
    </row>
    <row r="1855" spans="22:106" x14ac:dyDescent="0.2"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  <c r="BJ1855" s="14"/>
      <c r="BK1855" s="14"/>
      <c r="BL1855" s="14"/>
      <c r="BM1855" s="14"/>
      <c r="BN1855" s="14"/>
      <c r="BO1855" s="14"/>
      <c r="BP1855" s="14"/>
      <c r="BQ1855" s="14"/>
      <c r="BR1855" s="14"/>
      <c r="BS1855" s="14"/>
      <c r="BT1855" s="14"/>
      <c r="BU1855" s="14"/>
      <c r="BV1855" s="14"/>
      <c r="BW1855" s="14"/>
      <c r="BX1855" s="14"/>
      <c r="BY1855" s="14"/>
      <c r="BZ1855" s="14"/>
      <c r="CA1855" s="14"/>
      <c r="CB1855" s="14"/>
      <c r="CC1855" s="14"/>
      <c r="CD1855" s="14"/>
      <c r="CE1855" s="14"/>
      <c r="CF1855" s="14"/>
      <c r="CG1855" s="14"/>
      <c r="CH1855" s="14"/>
      <c r="CI1855" s="14"/>
      <c r="CJ1855" s="14"/>
      <c r="CK1855" s="14"/>
      <c r="CL1855" s="14"/>
      <c r="CM1855" s="14"/>
      <c r="CN1855" s="14"/>
      <c r="CO1855" s="14"/>
      <c r="CP1855" s="14"/>
      <c r="CQ1855" s="14"/>
      <c r="CR1855" s="14"/>
      <c r="CS1855" s="14"/>
      <c r="CT1855" s="14"/>
      <c r="CU1855" s="14"/>
      <c r="CV1855" s="14"/>
      <c r="CW1855" s="14"/>
      <c r="CX1855" s="14"/>
      <c r="CY1855" s="14"/>
      <c r="CZ1855" s="14"/>
      <c r="DA1855" s="14"/>
      <c r="DB1855" s="14"/>
    </row>
    <row r="1856" spans="22:106" x14ac:dyDescent="0.2"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  <c r="BJ1856" s="14"/>
      <c r="BK1856" s="14"/>
      <c r="BL1856" s="14"/>
      <c r="BM1856" s="14"/>
      <c r="BN1856" s="14"/>
      <c r="BO1856" s="14"/>
      <c r="BP1856" s="14"/>
      <c r="BQ1856" s="14"/>
      <c r="BR1856" s="14"/>
      <c r="BS1856" s="14"/>
      <c r="BT1856" s="14"/>
      <c r="BU1856" s="14"/>
      <c r="BV1856" s="14"/>
      <c r="BW1856" s="14"/>
      <c r="BX1856" s="14"/>
      <c r="BY1856" s="14"/>
      <c r="BZ1856" s="14"/>
      <c r="CA1856" s="14"/>
      <c r="CB1856" s="14"/>
      <c r="CC1856" s="14"/>
      <c r="CD1856" s="14"/>
      <c r="CE1856" s="14"/>
      <c r="CF1856" s="14"/>
      <c r="CG1856" s="14"/>
      <c r="CH1856" s="14"/>
      <c r="CI1856" s="14"/>
      <c r="CJ1856" s="14"/>
      <c r="CK1856" s="14"/>
      <c r="CL1856" s="14"/>
      <c r="CM1856" s="14"/>
      <c r="CN1856" s="14"/>
      <c r="CO1856" s="14"/>
      <c r="CP1856" s="14"/>
      <c r="CQ1856" s="14"/>
      <c r="CR1856" s="14"/>
      <c r="CS1856" s="14"/>
      <c r="CT1856" s="14"/>
      <c r="CU1856" s="14"/>
      <c r="CV1856" s="14"/>
      <c r="CW1856" s="14"/>
      <c r="CX1856" s="14"/>
      <c r="CY1856" s="14"/>
      <c r="CZ1856" s="14"/>
      <c r="DA1856" s="14"/>
      <c r="DB1856" s="14"/>
    </row>
    <row r="1857" spans="22:106" x14ac:dyDescent="0.2"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  <c r="BJ1857" s="14"/>
      <c r="BK1857" s="14"/>
      <c r="BL1857" s="14"/>
      <c r="BM1857" s="14"/>
      <c r="BN1857" s="14"/>
      <c r="BO1857" s="14"/>
      <c r="BP1857" s="14"/>
      <c r="BQ1857" s="14"/>
      <c r="BR1857" s="14"/>
      <c r="BS1857" s="14"/>
      <c r="BT1857" s="14"/>
      <c r="BU1857" s="14"/>
      <c r="BV1857" s="14"/>
      <c r="BW1857" s="14"/>
      <c r="BX1857" s="14"/>
      <c r="BY1857" s="14"/>
      <c r="BZ1857" s="14"/>
      <c r="CA1857" s="14"/>
      <c r="CB1857" s="14"/>
      <c r="CC1857" s="14"/>
      <c r="CD1857" s="14"/>
      <c r="CE1857" s="14"/>
      <c r="CF1857" s="14"/>
      <c r="CG1857" s="14"/>
      <c r="CH1857" s="14"/>
      <c r="CI1857" s="14"/>
      <c r="CJ1857" s="14"/>
      <c r="CK1857" s="14"/>
      <c r="CL1857" s="14"/>
      <c r="CM1857" s="14"/>
      <c r="CN1857" s="14"/>
      <c r="CO1857" s="14"/>
      <c r="CP1857" s="14"/>
      <c r="CQ1857" s="14"/>
      <c r="CR1857" s="14"/>
      <c r="CS1857" s="14"/>
      <c r="CT1857" s="14"/>
      <c r="CU1857" s="14"/>
      <c r="CV1857" s="14"/>
      <c r="CW1857" s="14"/>
      <c r="CX1857" s="14"/>
      <c r="CY1857" s="14"/>
      <c r="CZ1857" s="14"/>
      <c r="DA1857" s="14"/>
      <c r="DB1857" s="14"/>
    </row>
    <row r="1858" spans="22:106" x14ac:dyDescent="0.2"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  <c r="BJ1858" s="14"/>
      <c r="BK1858" s="14"/>
      <c r="BL1858" s="14"/>
      <c r="BM1858" s="14"/>
      <c r="BN1858" s="14"/>
      <c r="BO1858" s="14"/>
      <c r="BP1858" s="14"/>
      <c r="BQ1858" s="14"/>
      <c r="BR1858" s="14"/>
      <c r="BS1858" s="14"/>
      <c r="BT1858" s="14"/>
      <c r="BU1858" s="14"/>
      <c r="BV1858" s="14"/>
      <c r="BW1858" s="14"/>
      <c r="BX1858" s="14"/>
      <c r="BY1858" s="14"/>
      <c r="BZ1858" s="14"/>
      <c r="CA1858" s="14"/>
      <c r="CB1858" s="14"/>
      <c r="CC1858" s="14"/>
      <c r="CD1858" s="14"/>
      <c r="CE1858" s="14"/>
      <c r="CF1858" s="14"/>
      <c r="CG1858" s="14"/>
      <c r="CH1858" s="14"/>
      <c r="CI1858" s="14"/>
      <c r="CJ1858" s="14"/>
      <c r="CK1858" s="14"/>
      <c r="CL1858" s="14"/>
      <c r="CM1858" s="14"/>
      <c r="CN1858" s="14"/>
      <c r="CO1858" s="14"/>
      <c r="CP1858" s="14"/>
      <c r="CQ1858" s="14"/>
      <c r="CR1858" s="14"/>
      <c r="CS1858" s="14"/>
      <c r="CT1858" s="14"/>
      <c r="CU1858" s="14"/>
      <c r="CV1858" s="14"/>
      <c r="CW1858" s="14"/>
      <c r="CX1858" s="14"/>
      <c r="CY1858" s="14"/>
      <c r="CZ1858" s="14"/>
      <c r="DA1858" s="14"/>
      <c r="DB1858" s="14"/>
    </row>
    <row r="1859" spans="22:106" x14ac:dyDescent="0.2"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  <c r="BJ1859" s="14"/>
      <c r="BK1859" s="14"/>
      <c r="BL1859" s="14"/>
      <c r="BM1859" s="14"/>
      <c r="BN1859" s="14"/>
      <c r="BO1859" s="14"/>
      <c r="BP1859" s="14"/>
      <c r="BQ1859" s="14"/>
      <c r="BR1859" s="14"/>
      <c r="BS1859" s="14"/>
      <c r="BT1859" s="14"/>
      <c r="BU1859" s="14"/>
      <c r="BV1859" s="14"/>
      <c r="BW1859" s="14"/>
      <c r="BX1859" s="14"/>
      <c r="BY1859" s="14"/>
      <c r="BZ1859" s="14"/>
      <c r="CA1859" s="14"/>
      <c r="CB1859" s="14"/>
      <c r="CC1859" s="14"/>
      <c r="CD1859" s="14"/>
      <c r="CE1859" s="14"/>
      <c r="CF1859" s="14"/>
      <c r="CG1859" s="14"/>
      <c r="CH1859" s="14"/>
      <c r="CI1859" s="14"/>
      <c r="CJ1859" s="14"/>
      <c r="CK1859" s="14"/>
      <c r="CL1859" s="14"/>
      <c r="CM1859" s="14"/>
      <c r="CN1859" s="14"/>
      <c r="CO1859" s="14"/>
      <c r="CP1859" s="14"/>
      <c r="CQ1859" s="14"/>
      <c r="CR1859" s="14"/>
      <c r="CS1859" s="14"/>
      <c r="CT1859" s="14"/>
      <c r="CU1859" s="14"/>
      <c r="CV1859" s="14"/>
      <c r="CW1859" s="14"/>
      <c r="CX1859" s="14"/>
      <c r="CY1859" s="14"/>
      <c r="CZ1859" s="14"/>
      <c r="DA1859" s="14"/>
      <c r="DB1859" s="14"/>
    </row>
    <row r="1860" spans="22:106" x14ac:dyDescent="0.2"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  <c r="BJ1860" s="14"/>
      <c r="BK1860" s="14"/>
      <c r="BL1860" s="14"/>
      <c r="BM1860" s="14"/>
      <c r="BN1860" s="14"/>
      <c r="BO1860" s="14"/>
      <c r="BP1860" s="14"/>
      <c r="BQ1860" s="14"/>
      <c r="BR1860" s="14"/>
      <c r="BS1860" s="14"/>
      <c r="BT1860" s="14"/>
      <c r="BU1860" s="14"/>
      <c r="BV1860" s="14"/>
      <c r="BW1860" s="14"/>
      <c r="BX1860" s="14"/>
      <c r="BY1860" s="14"/>
      <c r="BZ1860" s="14"/>
      <c r="CA1860" s="14"/>
      <c r="CB1860" s="14"/>
      <c r="CC1860" s="14"/>
      <c r="CD1860" s="14"/>
      <c r="CE1860" s="14"/>
      <c r="CF1860" s="14"/>
      <c r="CG1860" s="14"/>
      <c r="CH1860" s="14"/>
      <c r="CI1860" s="14"/>
      <c r="CJ1860" s="14"/>
      <c r="CK1860" s="14"/>
      <c r="CL1860" s="14"/>
      <c r="CM1860" s="14"/>
      <c r="CN1860" s="14"/>
      <c r="CO1860" s="14"/>
      <c r="CP1860" s="14"/>
      <c r="CQ1860" s="14"/>
      <c r="CR1860" s="14"/>
      <c r="CS1860" s="14"/>
      <c r="CT1860" s="14"/>
      <c r="CU1860" s="14"/>
      <c r="CV1860" s="14"/>
      <c r="CW1860" s="14"/>
      <c r="CX1860" s="14"/>
      <c r="CY1860" s="14"/>
      <c r="CZ1860" s="14"/>
      <c r="DA1860" s="14"/>
      <c r="DB1860" s="14"/>
    </row>
    <row r="1861" spans="22:106" x14ac:dyDescent="0.2"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  <c r="BJ1861" s="14"/>
      <c r="BK1861" s="14"/>
      <c r="BL1861" s="14"/>
      <c r="BM1861" s="14"/>
      <c r="BN1861" s="14"/>
      <c r="BO1861" s="14"/>
      <c r="BP1861" s="14"/>
      <c r="BQ1861" s="14"/>
      <c r="BR1861" s="14"/>
      <c r="BS1861" s="14"/>
      <c r="BT1861" s="14"/>
      <c r="BU1861" s="14"/>
      <c r="BV1861" s="14"/>
      <c r="BW1861" s="14"/>
      <c r="BX1861" s="14"/>
      <c r="BY1861" s="14"/>
      <c r="BZ1861" s="14"/>
      <c r="CA1861" s="14"/>
      <c r="CB1861" s="14"/>
      <c r="CC1861" s="14"/>
      <c r="CD1861" s="14"/>
      <c r="CE1861" s="14"/>
      <c r="CF1861" s="14"/>
      <c r="CG1861" s="14"/>
      <c r="CH1861" s="14"/>
      <c r="CI1861" s="14"/>
      <c r="CJ1861" s="14"/>
      <c r="CK1861" s="14"/>
      <c r="CL1861" s="14"/>
      <c r="CM1861" s="14"/>
      <c r="CN1861" s="14"/>
      <c r="CO1861" s="14"/>
      <c r="CP1861" s="14"/>
      <c r="CQ1861" s="14"/>
      <c r="CR1861" s="14"/>
      <c r="CS1861" s="14"/>
      <c r="CT1861" s="14"/>
      <c r="CU1861" s="14"/>
      <c r="CV1861" s="14"/>
      <c r="CW1861" s="14"/>
      <c r="CX1861" s="14"/>
      <c r="CY1861" s="14"/>
      <c r="CZ1861" s="14"/>
      <c r="DA1861" s="14"/>
      <c r="DB1861" s="14"/>
    </row>
    <row r="1862" spans="22:106" x14ac:dyDescent="0.2"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  <c r="BJ1862" s="14"/>
      <c r="BK1862" s="14"/>
      <c r="BL1862" s="14"/>
      <c r="BM1862" s="14"/>
      <c r="BN1862" s="14"/>
      <c r="BO1862" s="14"/>
      <c r="BP1862" s="14"/>
      <c r="BQ1862" s="14"/>
      <c r="BR1862" s="14"/>
      <c r="BS1862" s="14"/>
      <c r="BT1862" s="14"/>
      <c r="BU1862" s="14"/>
      <c r="BV1862" s="14"/>
      <c r="BW1862" s="14"/>
      <c r="BX1862" s="14"/>
      <c r="BY1862" s="14"/>
      <c r="BZ1862" s="14"/>
      <c r="CA1862" s="14"/>
      <c r="CB1862" s="14"/>
      <c r="CC1862" s="14"/>
      <c r="CD1862" s="14"/>
      <c r="CE1862" s="14"/>
      <c r="CF1862" s="14"/>
      <c r="CG1862" s="14"/>
      <c r="CH1862" s="14"/>
      <c r="CI1862" s="14"/>
      <c r="CJ1862" s="14"/>
      <c r="CK1862" s="14"/>
      <c r="CL1862" s="14"/>
      <c r="CM1862" s="14"/>
      <c r="CN1862" s="14"/>
      <c r="CO1862" s="14"/>
      <c r="CP1862" s="14"/>
      <c r="CQ1862" s="14"/>
      <c r="CR1862" s="14"/>
      <c r="CS1862" s="14"/>
      <c r="CT1862" s="14"/>
      <c r="CU1862" s="14"/>
      <c r="CV1862" s="14"/>
      <c r="CW1862" s="14"/>
      <c r="CX1862" s="14"/>
      <c r="CY1862" s="14"/>
      <c r="CZ1862" s="14"/>
      <c r="DA1862" s="14"/>
      <c r="DB1862" s="14"/>
    </row>
    <row r="1863" spans="22:106" x14ac:dyDescent="0.2"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  <c r="BJ1863" s="14"/>
      <c r="BK1863" s="14"/>
      <c r="BL1863" s="14"/>
      <c r="BM1863" s="14"/>
      <c r="BN1863" s="14"/>
      <c r="BO1863" s="14"/>
      <c r="BP1863" s="14"/>
      <c r="BQ1863" s="14"/>
      <c r="BR1863" s="14"/>
      <c r="BS1863" s="14"/>
      <c r="BT1863" s="14"/>
      <c r="BU1863" s="14"/>
      <c r="BV1863" s="14"/>
      <c r="BW1863" s="14"/>
      <c r="BX1863" s="14"/>
      <c r="BY1863" s="14"/>
      <c r="BZ1863" s="14"/>
      <c r="CA1863" s="14"/>
      <c r="CB1863" s="14"/>
      <c r="CC1863" s="14"/>
      <c r="CD1863" s="14"/>
      <c r="CE1863" s="14"/>
      <c r="CF1863" s="14"/>
      <c r="CG1863" s="14"/>
      <c r="CH1863" s="14"/>
      <c r="CI1863" s="14"/>
      <c r="CJ1863" s="14"/>
      <c r="CK1863" s="14"/>
      <c r="CL1863" s="14"/>
      <c r="CM1863" s="14"/>
      <c r="CN1863" s="14"/>
      <c r="CO1863" s="14"/>
      <c r="CP1863" s="14"/>
      <c r="CQ1863" s="14"/>
      <c r="CR1863" s="14"/>
      <c r="CS1863" s="14"/>
      <c r="CT1863" s="14"/>
      <c r="CU1863" s="14"/>
      <c r="CV1863" s="14"/>
      <c r="CW1863" s="14"/>
      <c r="CX1863" s="14"/>
      <c r="CY1863" s="14"/>
      <c r="CZ1863" s="14"/>
      <c r="DA1863" s="14"/>
      <c r="DB1863" s="14"/>
    </row>
    <row r="1864" spans="22:106" x14ac:dyDescent="0.2"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  <c r="BJ1864" s="14"/>
      <c r="BK1864" s="14"/>
      <c r="BL1864" s="14"/>
      <c r="BM1864" s="14"/>
      <c r="BN1864" s="14"/>
      <c r="BO1864" s="14"/>
      <c r="BP1864" s="14"/>
      <c r="BQ1864" s="14"/>
      <c r="BR1864" s="14"/>
      <c r="BS1864" s="14"/>
      <c r="BT1864" s="14"/>
      <c r="BU1864" s="14"/>
      <c r="BV1864" s="14"/>
      <c r="BW1864" s="14"/>
      <c r="BX1864" s="14"/>
      <c r="BY1864" s="14"/>
      <c r="BZ1864" s="14"/>
      <c r="CA1864" s="14"/>
      <c r="CB1864" s="14"/>
      <c r="CC1864" s="14"/>
      <c r="CD1864" s="14"/>
      <c r="CE1864" s="14"/>
      <c r="CF1864" s="14"/>
      <c r="CG1864" s="14"/>
      <c r="CH1864" s="14"/>
      <c r="CI1864" s="14"/>
      <c r="CJ1864" s="14"/>
      <c r="CK1864" s="14"/>
      <c r="CL1864" s="14"/>
      <c r="CM1864" s="14"/>
      <c r="CN1864" s="14"/>
      <c r="CO1864" s="14"/>
      <c r="CP1864" s="14"/>
      <c r="CQ1864" s="14"/>
      <c r="CR1864" s="14"/>
      <c r="CS1864" s="14"/>
      <c r="CT1864" s="14"/>
      <c r="CU1864" s="14"/>
      <c r="CV1864" s="14"/>
      <c r="CW1864" s="14"/>
      <c r="CX1864" s="14"/>
      <c r="CY1864" s="14"/>
      <c r="CZ1864" s="14"/>
      <c r="DA1864" s="14"/>
      <c r="DB1864" s="14"/>
    </row>
    <row r="1865" spans="22:106" x14ac:dyDescent="0.2"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  <c r="BJ1865" s="14"/>
      <c r="BK1865" s="14"/>
      <c r="BL1865" s="14"/>
      <c r="BM1865" s="14"/>
      <c r="BN1865" s="14"/>
      <c r="BO1865" s="14"/>
      <c r="BP1865" s="14"/>
      <c r="BQ1865" s="14"/>
      <c r="BR1865" s="14"/>
      <c r="BS1865" s="14"/>
      <c r="BT1865" s="14"/>
      <c r="BU1865" s="14"/>
      <c r="BV1865" s="14"/>
      <c r="BW1865" s="14"/>
      <c r="BX1865" s="14"/>
      <c r="BY1865" s="14"/>
      <c r="BZ1865" s="14"/>
      <c r="CA1865" s="14"/>
      <c r="CB1865" s="14"/>
      <c r="CC1865" s="14"/>
      <c r="CD1865" s="14"/>
      <c r="CE1865" s="14"/>
      <c r="CF1865" s="14"/>
      <c r="CG1865" s="14"/>
      <c r="CH1865" s="14"/>
      <c r="CI1865" s="14"/>
      <c r="CJ1865" s="14"/>
      <c r="CK1865" s="14"/>
      <c r="CL1865" s="14"/>
      <c r="CM1865" s="14"/>
      <c r="CN1865" s="14"/>
      <c r="CO1865" s="14"/>
      <c r="CP1865" s="14"/>
      <c r="CQ1865" s="14"/>
      <c r="CR1865" s="14"/>
      <c r="CS1865" s="14"/>
      <c r="CT1865" s="14"/>
      <c r="CU1865" s="14"/>
      <c r="CV1865" s="14"/>
      <c r="CW1865" s="14"/>
      <c r="CX1865" s="14"/>
      <c r="CY1865" s="14"/>
      <c r="CZ1865" s="14"/>
      <c r="DA1865" s="14"/>
      <c r="DB1865" s="14"/>
    </row>
    <row r="1866" spans="22:106" x14ac:dyDescent="0.2"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  <c r="BJ1866" s="14"/>
      <c r="BK1866" s="14"/>
      <c r="BL1866" s="14"/>
      <c r="BM1866" s="14"/>
      <c r="BN1866" s="14"/>
      <c r="BO1866" s="14"/>
      <c r="BP1866" s="14"/>
      <c r="BQ1866" s="14"/>
      <c r="BR1866" s="14"/>
      <c r="BS1866" s="14"/>
      <c r="BT1866" s="14"/>
      <c r="BU1866" s="14"/>
      <c r="BV1866" s="14"/>
      <c r="BW1866" s="14"/>
      <c r="BX1866" s="14"/>
      <c r="BY1866" s="14"/>
      <c r="BZ1866" s="14"/>
      <c r="CA1866" s="14"/>
      <c r="CB1866" s="14"/>
      <c r="CC1866" s="14"/>
      <c r="CD1866" s="14"/>
      <c r="CE1866" s="14"/>
      <c r="CF1866" s="14"/>
      <c r="CG1866" s="14"/>
      <c r="CH1866" s="14"/>
      <c r="CI1866" s="14"/>
      <c r="CJ1866" s="14"/>
      <c r="CK1866" s="14"/>
      <c r="CL1866" s="14"/>
      <c r="CM1866" s="14"/>
      <c r="CN1866" s="14"/>
      <c r="CO1866" s="14"/>
      <c r="CP1866" s="14"/>
      <c r="CQ1866" s="14"/>
      <c r="CR1866" s="14"/>
      <c r="CS1866" s="14"/>
      <c r="CT1866" s="14"/>
      <c r="CU1866" s="14"/>
      <c r="CV1866" s="14"/>
      <c r="CW1866" s="14"/>
      <c r="CX1866" s="14"/>
      <c r="CY1866" s="14"/>
      <c r="CZ1866" s="14"/>
      <c r="DA1866" s="14"/>
      <c r="DB1866" s="14"/>
    </row>
    <row r="1867" spans="22:106" x14ac:dyDescent="0.2"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  <c r="BJ1867" s="14"/>
      <c r="BK1867" s="14"/>
      <c r="BL1867" s="14"/>
      <c r="BM1867" s="14"/>
      <c r="BN1867" s="14"/>
      <c r="BO1867" s="14"/>
      <c r="BP1867" s="14"/>
      <c r="BQ1867" s="14"/>
      <c r="BR1867" s="14"/>
      <c r="BS1867" s="14"/>
      <c r="BT1867" s="14"/>
      <c r="BU1867" s="14"/>
      <c r="BV1867" s="14"/>
      <c r="BW1867" s="14"/>
      <c r="BX1867" s="14"/>
      <c r="BY1867" s="14"/>
      <c r="BZ1867" s="14"/>
      <c r="CA1867" s="14"/>
      <c r="CB1867" s="14"/>
      <c r="CC1867" s="14"/>
      <c r="CD1867" s="14"/>
      <c r="CE1867" s="14"/>
      <c r="CF1867" s="14"/>
      <c r="CG1867" s="14"/>
      <c r="CH1867" s="14"/>
      <c r="CI1867" s="14"/>
      <c r="CJ1867" s="14"/>
      <c r="CK1867" s="14"/>
      <c r="CL1867" s="14"/>
      <c r="CM1867" s="14"/>
      <c r="CN1867" s="14"/>
      <c r="CO1867" s="14"/>
      <c r="CP1867" s="14"/>
      <c r="CQ1867" s="14"/>
      <c r="CR1867" s="14"/>
      <c r="CS1867" s="14"/>
      <c r="CT1867" s="14"/>
      <c r="CU1867" s="14"/>
      <c r="CV1867" s="14"/>
      <c r="CW1867" s="14"/>
      <c r="CX1867" s="14"/>
      <c r="CY1867" s="14"/>
      <c r="CZ1867" s="14"/>
      <c r="DA1867" s="14"/>
      <c r="DB1867" s="14"/>
    </row>
    <row r="1868" spans="22:106" x14ac:dyDescent="0.2"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  <c r="BJ1868" s="14"/>
      <c r="BK1868" s="14"/>
      <c r="BL1868" s="14"/>
      <c r="BM1868" s="14"/>
      <c r="BN1868" s="14"/>
      <c r="BO1868" s="14"/>
      <c r="BP1868" s="14"/>
      <c r="BQ1868" s="14"/>
      <c r="BR1868" s="14"/>
      <c r="BS1868" s="14"/>
      <c r="BT1868" s="14"/>
      <c r="BU1868" s="14"/>
      <c r="BV1868" s="14"/>
      <c r="BW1868" s="14"/>
      <c r="BX1868" s="14"/>
      <c r="BY1868" s="14"/>
      <c r="BZ1868" s="14"/>
      <c r="CA1868" s="14"/>
      <c r="CB1868" s="14"/>
      <c r="CC1868" s="14"/>
      <c r="CD1868" s="14"/>
      <c r="CE1868" s="14"/>
      <c r="CF1868" s="14"/>
      <c r="CG1868" s="14"/>
      <c r="CH1868" s="14"/>
      <c r="CI1868" s="14"/>
      <c r="CJ1868" s="14"/>
      <c r="CK1868" s="14"/>
      <c r="CL1868" s="14"/>
      <c r="CM1868" s="14"/>
      <c r="CN1868" s="14"/>
      <c r="CO1868" s="14"/>
      <c r="CP1868" s="14"/>
      <c r="CQ1868" s="14"/>
      <c r="CR1868" s="14"/>
      <c r="CS1868" s="14"/>
      <c r="CT1868" s="14"/>
      <c r="CU1868" s="14"/>
      <c r="CV1868" s="14"/>
      <c r="CW1868" s="14"/>
      <c r="CX1868" s="14"/>
      <c r="CY1868" s="14"/>
      <c r="CZ1868" s="14"/>
      <c r="DA1868" s="14"/>
      <c r="DB1868" s="14"/>
    </row>
    <row r="1869" spans="22:106" x14ac:dyDescent="0.2"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  <c r="BJ1869" s="14"/>
      <c r="BK1869" s="14"/>
      <c r="BL1869" s="14"/>
      <c r="BM1869" s="14"/>
      <c r="BN1869" s="14"/>
      <c r="BO1869" s="14"/>
      <c r="BP1869" s="14"/>
      <c r="BQ1869" s="14"/>
      <c r="BR1869" s="14"/>
      <c r="BS1869" s="14"/>
      <c r="BT1869" s="14"/>
      <c r="BU1869" s="14"/>
      <c r="BV1869" s="14"/>
      <c r="BW1869" s="14"/>
      <c r="BX1869" s="14"/>
      <c r="BY1869" s="14"/>
      <c r="BZ1869" s="14"/>
      <c r="CA1869" s="14"/>
      <c r="CB1869" s="14"/>
      <c r="CC1869" s="14"/>
      <c r="CD1869" s="14"/>
      <c r="CE1869" s="14"/>
      <c r="CF1869" s="14"/>
      <c r="CG1869" s="14"/>
      <c r="CH1869" s="14"/>
      <c r="CI1869" s="14"/>
      <c r="CJ1869" s="14"/>
      <c r="CK1869" s="14"/>
      <c r="CL1869" s="14"/>
      <c r="CM1869" s="14"/>
      <c r="CN1869" s="14"/>
      <c r="CO1869" s="14"/>
      <c r="CP1869" s="14"/>
      <c r="CQ1869" s="14"/>
      <c r="CR1869" s="14"/>
      <c r="CS1869" s="14"/>
      <c r="CT1869" s="14"/>
      <c r="CU1869" s="14"/>
      <c r="CV1869" s="14"/>
      <c r="CW1869" s="14"/>
      <c r="CX1869" s="14"/>
      <c r="CY1869" s="14"/>
      <c r="CZ1869" s="14"/>
      <c r="DA1869" s="14"/>
      <c r="DB1869" s="14"/>
    </row>
    <row r="1870" spans="22:106" x14ac:dyDescent="0.2"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  <c r="BJ1870" s="14"/>
      <c r="BK1870" s="14"/>
      <c r="BL1870" s="14"/>
      <c r="BM1870" s="14"/>
      <c r="BN1870" s="14"/>
      <c r="BO1870" s="14"/>
      <c r="BP1870" s="14"/>
      <c r="BQ1870" s="14"/>
      <c r="BR1870" s="14"/>
      <c r="BS1870" s="14"/>
      <c r="BT1870" s="14"/>
      <c r="BU1870" s="14"/>
      <c r="BV1870" s="14"/>
      <c r="BW1870" s="14"/>
      <c r="BX1870" s="14"/>
      <c r="BY1870" s="14"/>
      <c r="BZ1870" s="14"/>
      <c r="CA1870" s="14"/>
      <c r="CB1870" s="14"/>
      <c r="CC1870" s="14"/>
      <c r="CD1870" s="14"/>
      <c r="CE1870" s="14"/>
      <c r="CF1870" s="14"/>
      <c r="CG1870" s="14"/>
      <c r="CH1870" s="14"/>
      <c r="CI1870" s="14"/>
      <c r="CJ1870" s="14"/>
      <c r="CK1870" s="14"/>
      <c r="CL1870" s="14"/>
      <c r="CM1870" s="14"/>
      <c r="CN1870" s="14"/>
      <c r="CO1870" s="14"/>
      <c r="CP1870" s="14"/>
      <c r="CQ1870" s="14"/>
      <c r="CR1870" s="14"/>
      <c r="CS1870" s="14"/>
      <c r="CT1870" s="14"/>
      <c r="CU1870" s="14"/>
      <c r="CV1870" s="14"/>
      <c r="CW1870" s="14"/>
      <c r="CX1870" s="14"/>
      <c r="CY1870" s="14"/>
      <c r="CZ1870" s="14"/>
      <c r="DA1870" s="14"/>
      <c r="DB1870" s="14"/>
    </row>
    <row r="1871" spans="22:106" x14ac:dyDescent="0.2"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  <c r="BJ1871" s="14"/>
      <c r="BK1871" s="14"/>
      <c r="BL1871" s="14"/>
      <c r="BM1871" s="14"/>
      <c r="BN1871" s="14"/>
      <c r="BO1871" s="14"/>
      <c r="BP1871" s="14"/>
      <c r="BQ1871" s="14"/>
      <c r="BR1871" s="14"/>
      <c r="BS1871" s="14"/>
      <c r="BT1871" s="14"/>
      <c r="BU1871" s="14"/>
      <c r="BV1871" s="14"/>
      <c r="BW1871" s="14"/>
      <c r="BX1871" s="14"/>
      <c r="BY1871" s="14"/>
      <c r="BZ1871" s="14"/>
      <c r="CA1871" s="14"/>
      <c r="CB1871" s="14"/>
      <c r="CC1871" s="14"/>
      <c r="CD1871" s="14"/>
      <c r="CE1871" s="14"/>
      <c r="CF1871" s="14"/>
      <c r="CG1871" s="14"/>
      <c r="CH1871" s="14"/>
      <c r="CI1871" s="14"/>
      <c r="CJ1871" s="14"/>
      <c r="CK1871" s="14"/>
      <c r="CL1871" s="14"/>
      <c r="CM1871" s="14"/>
      <c r="CN1871" s="14"/>
      <c r="CO1871" s="14"/>
      <c r="CP1871" s="14"/>
      <c r="CQ1871" s="14"/>
      <c r="CR1871" s="14"/>
      <c r="CS1871" s="14"/>
      <c r="CT1871" s="14"/>
      <c r="CU1871" s="14"/>
      <c r="CV1871" s="14"/>
      <c r="CW1871" s="14"/>
      <c r="CX1871" s="14"/>
      <c r="CY1871" s="14"/>
      <c r="CZ1871" s="14"/>
      <c r="DA1871" s="14"/>
      <c r="DB1871" s="14"/>
    </row>
    <row r="1872" spans="22:106" x14ac:dyDescent="0.2"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  <c r="BJ1872" s="14"/>
      <c r="BK1872" s="14"/>
      <c r="BL1872" s="14"/>
      <c r="BM1872" s="14"/>
      <c r="BN1872" s="14"/>
      <c r="BO1872" s="14"/>
      <c r="BP1872" s="14"/>
      <c r="BQ1872" s="14"/>
      <c r="BR1872" s="14"/>
      <c r="BS1872" s="14"/>
      <c r="BT1872" s="14"/>
      <c r="BU1872" s="14"/>
      <c r="BV1872" s="14"/>
      <c r="BW1872" s="14"/>
      <c r="BX1872" s="14"/>
      <c r="BY1872" s="14"/>
      <c r="BZ1872" s="14"/>
      <c r="CA1872" s="14"/>
      <c r="CB1872" s="14"/>
      <c r="CC1872" s="14"/>
      <c r="CD1872" s="14"/>
      <c r="CE1872" s="14"/>
      <c r="CF1872" s="14"/>
      <c r="CG1872" s="14"/>
      <c r="CH1872" s="14"/>
      <c r="CI1872" s="14"/>
      <c r="CJ1872" s="14"/>
      <c r="CK1872" s="14"/>
      <c r="CL1872" s="14"/>
      <c r="CM1872" s="14"/>
      <c r="CN1872" s="14"/>
      <c r="CO1872" s="14"/>
      <c r="CP1872" s="14"/>
      <c r="CQ1872" s="14"/>
      <c r="CR1872" s="14"/>
      <c r="CS1872" s="14"/>
      <c r="CT1872" s="14"/>
      <c r="CU1872" s="14"/>
      <c r="CV1872" s="14"/>
      <c r="CW1872" s="14"/>
      <c r="CX1872" s="14"/>
      <c r="CY1872" s="14"/>
      <c r="CZ1872" s="14"/>
      <c r="DA1872" s="14"/>
      <c r="DB1872" s="14"/>
    </row>
    <row r="1873" spans="22:106" x14ac:dyDescent="0.2"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  <c r="BJ1873" s="14"/>
      <c r="BK1873" s="14"/>
      <c r="BL1873" s="14"/>
      <c r="BM1873" s="14"/>
      <c r="BN1873" s="14"/>
      <c r="BO1873" s="14"/>
      <c r="BP1873" s="14"/>
      <c r="BQ1873" s="14"/>
      <c r="BR1873" s="14"/>
      <c r="BS1873" s="14"/>
      <c r="BT1873" s="14"/>
      <c r="BU1873" s="14"/>
      <c r="BV1873" s="14"/>
      <c r="BW1873" s="14"/>
      <c r="BX1873" s="14"/>
      <c r="BY1873" s="14"/>
      <c r="BZ1873" s="14"/>
      <c r="CA1873" s="14"/>
      <c r="CB1873" s="14"/>
      <c r="CC1873" s="14"/>
      <c r="CD1873" s="14"/>
      <c r="CE1873" s="14"/>
      <c r="CF1873" s="14"/>
      <c r="CG1873" s="14"/>
      <c r="CH1873" s="14"/>
      <c r="CI1873" s="14"/>
      <c r="CJ1873" s="14"/>
      <c r="CK1873" s="14"/>
      <c r="CL1873" s="14"/>
      <c r="CM1873" s="14"/>
      <c r="CN1873" s="14"/>
      <c r="CO1873" s="14"/>
      <c r="CP1873" s="14"/>
      <c r="CQ1873" s="14"/>
      <c r="CR1873" s="14"/>
      <c r="CS1873" s="14"/>
      <c r="CT1873" s="14"/>
      <c r="CU1873" s="14"/>
      <c r="CV1873" s="14"/>
      <c r="CW1873" s="14"/>
      <c r="CX1873" s="14"/>
      <c r="CY1873" s="14"/>
      <c r="CZ1873" s="14"/>
      <c r="DA1873" s="14"/>
      <c r="DB1873" s="14"/>
    </row>
    <row r="1874" spans="22:106" x14ac:dyDescent="0.2"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  <c r="BJ1874" s="14"/>
      <c r="BK1874" s="14"/>
      <c r="BL1874" s="14"/>
      <c r="BM1874" s="14"/>
      <c r="BN1874" s="14"/>
      <c r="BO1874" s="14"/>
      <c r="BP1874" s="14"/>
      <c r="BQ1874" s="14"/>
      <c r="BR1874" s="14"/>
      <c r="BS1874" s="14"/>
      <c r="BT1874" s="14"/>
      <c r="BU1874" s="14"/>
      <c r="BV1874" s="14"/>
      <c r="BW1874" s="14"/>
      <c r="BX1874" s="14"/>
      <c r="BY1874" s="14"/>
      <c r="BZ1874" s="14"/>
      <c r="CA1874" s="14"/>
      <c r="CB1874" s="14"/>
      <c r="CC1874" s="14"/>
      <c r="CD1874" s="14"/>
      <c r="CE1874" s="14"/>
      <c r="CF1874" s="14"/>
      <c r="CG1874" s="14"/>
      <c r="CH1874" s="14"/>
      <c r="CI1874" s="14"/>
      <c r="CJ1874" s="14"/>
      <c r="CK1874" s="14"/>
      <c r="CL1874" s="14"/>
      <c r="CM1874" s="14"/>
      <c r="CN1874" s="14"/>
      <c r="CO1874" s="14"/>
      <c r="CP1874" s="14"/>
      <c r="CQ1874" s="14"/>
      <c r="CR1874" s="14"/>
      <c r="CS1874" s="14"/>
      <c r="CT1874" s="14"/>
      <c r="CU1874" s="14"/>
      <c r="CV1874" s="14"/>
      <c r="CW1874" s="14"/>
      <c r="CX1874" s="14"/>
      <c r="CY1874" s="14"/>
      <c r="CZ1874" s="14"/>
      <c r="DA1874" s="14"/>
      <c r="DB1874" s="14"/>
    </row>
    <row r="1875" spans="22:106" x14ac:dyDescent="0.2"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  <c r="BJ1875" s="14"/>
      <c r="BK1875" s="14"/>
      <c r="BL1875" s="14"/>
      <c r="BM1875" s="14"/>
      <c r="BN1875" s="14"/>
      <c r="BO1875" s="14"/>
      <c r="BP1875" s="14"/>
      <c r="BQ1875" s="14"/>
      <c r="BR1875" s="14"/>
      <c r="BS1875" s="14"/>
      <c r="BT1875" s="14"/>
      <c r="BU1875" s="14"/>
      <c r="BV1875" s="14"/>
      <c r="BW1875" s="14"/>
      <c r="BX1875" s="14"/>
      <c r="BY1875" s="14"/>
      <c r="BZ1875" s="14"/>
      <c r="CA1875" s="14"/>
      <c r="CB1875" s="14"/>
      <c r="CC1875" s="14"/>
      <c r="CD1875" s="14"/>
      <c r="CE1875" s="14"/>
      <c r="CF1875" s="14"/>
      <c r="CG1875" s="14"/>
      <c r="CH1875" s="14"/>
      <c r="CI1875" s="14"/>
      <c r="CJ1875" s="14"/>
      <c r="CK1875" s="14"/>
      <c r="CL1875" s="14"/>
      <c r="CM1875" s="14"/>
      <c r="CN1875" s="14"/>
      <c r="CO1875" s="14"/>
      <c r="CP1875" s="14"/>
      <c r="CQ1875" s="14"/>
      <c r="CR1875" s="14"/>
      <c r="CS1875" s="14"/>
      <c r="CT1875" s="14"/>
      <c r="CU1875" s="14"/>
      <c r="CV1875" s="14"/>
      <c r="CW1875" s="14"/>
      <c r="CX1875" s="14"/>
      <c r="CY1875" s="14"/>
      <c r="CZ1875" s="14"/>
      <c r="DA1875" s="14"/>
      <c r="DB1875" s="14"/>
    </row>
    <row r="1876" spans="22:106" x14ac:dyDescent="0.2"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  <c r="BJ1876" s="14"/>
      <c r="BK1876" s="14"/>
      <c r="BL1876" s="14"/>
      <c r="BM1876" s="14"/>
      <c r="BN1876" s="14"/>
      <c r="BO1876" s="14"/>
      <c r="BP1876" s="14"/>
      <c r="BQ1876" s="14"/>
      <c r="BR1876" s="14"/>
      <c r="BS1876" s="14"/>
      <c r="BT1876" s="14"/>
      <c r="BU1876" s="14"/>
      <c r="BV1876" s="14"/>
      <c r="BW1876" s="14"/>
      <c r="BX1876" s="14"/>
      <c r="BY1876" s="14"/>
      <c r="BZ1876" s="14"/>
      <c r="CA1876" s="14"/>
      <c r="CB1876" s="14"/>
      <c r="CC1876" s="14"/>
      <c r="CD1876" s="14"/>
      <c r="CE1876" s="14"/>
      <c r="CF1876" s="14"/>
      <c r="CG1876" s="14"/>
      <c r="CH1876" s="14"/>
      <c r="CI1876" s="14"/>
      <c r="CJ1876" s="14"/>
      <c r="CK1876" s="14"/>
      <c r="CL1876" s="14"/>
      <c r="CM1876" s="14"/>
      <c r="CN1876" s="14"/>
      <c r="CO1876" s="14"/>
      <c r="CP1876" s="14"/>
      <c r="CQ1876" s="14"/>
      <c r="CR1876" s="14"/>
      <c r="CS1876" s="14"/>
      <c r="CT1876" s="14"/>
      <c r="CU1876" s="14"/>
      <c r="CV1876" s="14"/>
      <c r="CW1876" s="14"/>
      <c r="CX1876" s="14"/>
      <c r="CY1876" s="14"/>
      <c r="CZ1876" s="14"/>
      <c r="DA1876" s="14"/>
      <c r="DB1876" s="14"/>
    </row>
    <row r="1877" spans="22:106" x14ac:dyDescent="0.2"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  <c r="BJ1877" s="14"/>
      <c r="BK1877" s="14"/>
      <c r="BL1877" s="14"/>
      <c r="BM1877" s="14"/>
      <c r="BN1877" s="14"/>
      <c r="BO1877" s="14"/>
      <c r="BP1877" s="14"/>
      <c r="BQ1877" s="14"/>
      <c r="BR1877" s="14"/>
      <c r="BS1877" s="14"/>
      <c r="BT1877" s="14"/>
      <c r="BU1877" s="14"/>
      <c r="BV1877" s="14"/>
      <c r="BW1877" s="14"/>
      <c r="BX1877" s="14"/>
      <c r="BY1877" s="14"/>
      <c r="BZ1877" s="14"/>
      <c r="CA1877" s="14"/>
      <c r="CB1877" s="14"/>
      <c r="CC1877" s="14"/>
      <c r="CD1877" s="14"/>
      <c r="CE1877" s="14"/>
      <c r="CF1877" s="14"/>
      <c r="CG1877" s="14"/>
      <c r="CH1877" s="14"/>
      <c r="CI1877" s="14"/>
      <c r="CJ1877" s="14"/>
      <c r="CK1877" s="14"/>
      <c r="CL1877" s="14"/>
      <c r="CM1877" s="14"/>
      <c r="CN1877" s="14"/>
      <c r="CO1877" s="14"/>
      <c r="CP1877" s="14"/>
      <c r="CQ1877" s="14"/>
      <c r="CR1877" s="14"/>
      <c r="CS1877" s="14"/>
      <c r="CT1877" s="14"/>
      <c r="CU1877" s="14"/>
      <c r="CV1877" s="14"/>
      <c r="CW1877" s="14"/>
      <c r="CX1877" s="14"/>
      <c r="CY1877" s="14"/>
      <c r="CZ1877" s="14"/>
      <c r="DA1877" s="14"/>
      <c r="DB1877" s="14"/>
    </row>
    <row r="1878" spans="22:106" x14ac:dyDescent="0.2"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  <c r="BJ1878" s="14"/>
      <c r="BK1878" s="14"/>
      <c r="BL1878" s="14"/>
      <c r="BM1878" s="14"/>
      <c r="BN1878" s="14"/>
      <c r="BO1878" s="14"/>
      <c r="BP1878" s="14"/>
      <c r="BQ1878" s="14"/>
      <c r="BR1878" s="14"/>
      <c r="BS1878" s="14"/>
      <c r="BT1878" s="14"/>
      <c r="BU1878" s="14"/>
      <c r="BV1878" s="14"/>
      <c r="BW1878" s="14"/>
      <c r="BX1878" s="14"/>
      <c r="BY1878" s="14"/>
      <c r="BZ1878" s="14"/>
      <c r="CA1878" s="14"/>
      <c r="CB1878" s="14"/>
      <c r="CC1878" s="14"/>
      <c r="CD1878" s="14"/>
      <c r="CE1878" s="14"/>
      <c r="CF1878" s="14"/>
      <c r="CG1878" s="14"/>
      <c r="CH1878" s="14"/>
      <c r="CI1878" s="14"/>
      <c r="CJ1878" s="14"/>
      <c r="CK1878" s="14"/>
      <c r="CL1878" s="14"/>
      <c r="CM1878" s="14"/>
      <c r="CN1878" s="14"/>
      <c r="CO1878" s="14"/>
      <c r="CP1878" s="14"/>
      <c r="CQ1878" s="14"/>
      <c r="CR1878" s="14"/>
      <c r="CS1878" s="14"/>
      <c r="CT1878" s="14"/>
      <c r="CU1878" s="14"/>
      <c r="CV1878" s="14"/>
      <c r="CW1878" s="14"/>
      <c r="CX1878" s="14"/>
      <c r="CY1878" s="14"/>
      <c r="CZ1878" s="14"/>
      <c r="DA1878" s="14"/>
      <c r="DB1878" s="14"/>
    </row>
    <row r="1879" spans="22:106" x14ac:dyDescent="0.2"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  <c r="AU1879" s="14"/>
      <c r="AV1879" s="14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  <c r="BH1879" s="14"/>
      <c r="BI1879" s="14"/>
      <c r="BJ1879" s="14"/>
      <c r="BK1879" s="14"/>
      <c r="BL1879" s="14"/>
      <c r="BM1879" s="14"/>
      <c r="BN1879" s="14"/>
      <c r="BO1879" s="14"/>
      <c r="BP1879" s="14"/>
      <c r="BQ1879" s="14"/>
      <c r="BR1879" s="14"/>
      <c r="BS1879" s="14"/>
      <c r="BT1879" s="14"/>
      <c r="BU1879" s="14"/>
      <c r="BV1879" s="14"/>
      <c r="BW1879" s="14"/>
      <c r="BX1879" s="14"/>
      <c r="BY1879" s="14"/>
      <c r="BZ1879" s="14"/>
      <c r="CA1879" s="14"/>
      <c r="CB1879" s="14"/>
      <c r="CC1879" s="14"/>
      <c r="CD1879" s="14"/>
      <c r="CE1879" s="14"/>
      <c r="CF1879" s="14"/>
      <c r="CG1879" s="14"/>
      <c r="CH1879" s="14"/>
      <c r="CI1879" s="14"/>
      <c r="CJ1879" s="14"/>
      <c r="CK1879" s="14"/>
      <c r="CL1879" s="14"/>
      <c r="CM1879" s="14"/>
      <c r="CN1879" s="14"/>
      <c r="CO1879" s="14"/>
      <c r="CP1879" s="14"/>
      <c r="CQ1879" s="14"/>
      <c r="CR1879" s="14"/>
      <c r="CS1879" s="14"/>
      <c r="CT1879" s="14"/>
      <c r="CU1879" s="14"/>
      <c r="CV1879" s="14"/>
      <c r="CW1879" s="14"/>
      <c r="CX1879" s="14"/>
      <c r="CY1879" s="14"/>
      <c r="CZ1879" s="14"/>
      <c r="DA1879" s="14"/>
      <c r="DB1879" s="14"/>
    </row>
    <row r="1880" spans="22:106" x14ac:dyDescent="0.2"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  <c r="AU1880" s="14"/>
      <c r="AV1880" s="14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  <c r="BH1880" s="14"/>
      <c r="BI1880" s="14"/>
      <c r="BJ1880" s="14"/>
      <c r="BK1880" s="14"/>
      <c r="BL1880" s="14"/>
      <c r="BM1880" s="14"/>
      <c r="BN1880" s="14"/>
      <c r="BO1880" s="14"/>
      <c r="BP1880" s="14"/>
      <c r="BQ1880" s="14"/>
      <c r="BR1880" s="14"/>
      <c r="BS1880" s="14"/>
      <c r="BT1880" s="14"/>
      <c r="BU1880" s="14"/>
      <c r="BV1880" s="14"/>
      <c r="BW1880" s="14"/>
      <c r="BX1880" s="14"/>
      <c r="BY1880" s="14"/>
      <c r="BZ1880" s="14"/>
      <c r="CA1880" s="14"/>
      <c r="CB1880" s="14"/>
      <c r="CC1880" s="14"/>
      <c r="CD1880" s="14"/>
      <c r="CE1880" s="14"/>
      <c r="CF1880" s="14"/>
      <c r="CG1880" s="14"/>
      <c r="CH1880" s="14"/>
      <c r="CI1880" s="14"/>
      <c r="CJ1880" s="14"/>
      <c r="CK1880" s="14"/>
      <c r="CL1880" s="14"/>
      <c r="CM1880" s="14"/>
      <c r="CN1880" s="14"/>
      <c r="CO1880" s="14"/>
      <c r="CP1880" s="14"/>
      <c r="CQ1880" s="14"/>
      <c r="CR1880" s="14"/>
      <c r="CS1880" s="14"/>
      <c r="CT1880" s="14"/>
      <c r="CU1880" s="14"/>
      <c r="CV1880" s="14"/>
      <c r="CW1880" s="14"/>
      <c r="CX1880" s="14"/>
      <c r="CY1880" s="14"/>
      <c r="CZ1880" s="14"/>
      <c r="DA1880" s="14"/>
      <c r="DB1880" s="14"/>
    </row>
    <row r="1881" spans="22:106" x14ac:dyDescent="0.2"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  <c r="AU1881" s="14"/>
      <c r="AV1881" s="14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  <c r="BH1881" s="14"/>
      <c r="BI1881" s="14"/>
      <c r="BJ1881" s="14"/>
      <c r="BK1881" s="14"/>
      <c r="BL1881" s="14"/>
      <c r="BM1881" s="14"/>
      <c r="BN1881" s="14"/>
      <c r="BO1881" s="14"/>
      <c r="BP1881" s="14"/>
      <c r="BQ1881" s="14"/>
      <c r="BR1881" s="14"/>
      <c r="BS1881" s="14"/>
      <c r="BT1881" s="14"/>
      <c r="BU1881" s="14"/>
      <c r="BV1881" s="14"/>
      <c r="BW1881" s="14"/>
      <c r="BX1881" s="14"/>
      <c r="BY1881" s="14"/>
      <c r="BZ1881" s="14"/>
      <c r="CA1881" s="14"/>
      <c r="CB1881" s="14"/>
      <c r="CC1881" s="14"/>
      <c r="CD1881" s="14"/>
      <c r="CE1881" s="14"/>
      <c r="CF1881" s="14"/>
      <c r="CG1881" s="14"/>
      <c r="CH1881" s="14"/>
      <c r="CI1881" s="14"/>
      <c r="CJ1881" s="14"/>
      <c r="CK1881" s="14"/>
      <c r="CL1881" s="14"/>
      <c r="CM1881" s="14"/>
      <c r="CN1881" s="14"/>
      <c r="CO1881" s="14"/>
      <c r="CP1881" s="14"/>
      <c r="CQ1881" s="14"/>
      <c r="CR1881" s="14"/>
      <c r="CS1881" s="14"/>
      <c r="CT1881" s="14"/>
      <c r="CU1881" s="14"/>
      <c r="CV1881" s="14"/>
      <c r="CW1881" s="14"/>
      <c r="CX1881" s="14"/>
      <c r="CY1881" s="14"/>
      <c r="CZ1881" s="14"/>
      <c r="DA1881" s="14"/>
      <c r="DB1881" s="14"/>
    </row>
    <row r="1882" spans="22:106" x14ac:dyDescent="0.2"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  <c r="AU1882" s="14"/>
      <c r="AV1882" s="14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  <c r="BH1882" s="14"/>
      <c r="BI1882" s="14"/>
      <c r="BJ1882" s="14"/>
      <c r="BK1882" s="14"/>
      <c r="BL1882" s="14"/>
      <c r="BM1882" s="14"/>
      <c r="BN1882" s="14"/>
      <c r="BO1882" s="14"/>
      <c r="BP1882" s="14"/>
      <c r="BQ1882" s="14"/>
      <c r="BR1882" s="14"/>
      <c r="BS1882" s="14"/>
      <c r="BT1882" s="14"/>
      <c r="BU1882" s="14"/>
      <c r="BV1882" s="14"/>
      <c r="BW1882" s="14"/>
      <c r="BX1882" s="14"/>
      <c r="BY1882" s="14"/>
      <c r="BZ1882" s="14"/>
      <c r="CA1882" s="14"/>
      <c r="CB1882" s="14"/>
      <c r="CC1882" s="14"/>
      <c r="CD1882" s="14"/>
      <c r="CE1882" s="14"/>
      <c r="CF1882" s="14"/>
      <c r="CG1882" s="14"/>
      <c r="CH1882" s="14"/>
      <c r="CI1882" s="14"/>
      <c r="CJ1882" s="14"/>
      <c r="CK1882" s="14"/>
      <c r="CL1882" s="14"/>
      <c r="CM1882" s="14"/>
      <c r="CN1882" s="14"/>
      <c r="CO1882" s="14"/>
      <c r="CP1882" s="14"/>
      <c r="CQ1882" s="14"/>
      <c r="CR1882" s="14"/>
      <c r="CS1882" s="14"/>
      <c r="CT1882" s="14"/>
      <c r="CU1882" s="14"/>
      <c r="CV1882" s="14"/>
      <c r="CW1882" s="14"/>
      <c r="CX1882" s="14"/>
      <c r="CY1882" s="14"/>
      <c r="CZ1882" s="14"/>
      <c r="DA1882" s="14"/>
      <c r="DB1882" s="14"/>
    </row>
    <row r="1883" spans="22:106" x14ac:dyDescent="0.2"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  <c r="AU1883" s="14"/>
      <c r="AV1883" s="14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  <c r="BH1883" s="14"/>
      <c r="BI1883" s="14"/>
      <c r="BJ1883" s="14"/>
      <c r="BK1883" s="14"/>
      <c r="BL1883" s="14"/>
      <c r="BM1883" s="14"/>
      <c r="BN1883" s="14"/>
      <c r="BO1883" s="14"/>
      <c r="BP1883" s="14"/>
      <c r="BQ1883" s="14"/>
      <c r="BR1883" s="14"/>
      <c r="BS1883" s="14"/>
      <c r="BT1883" s="14"/>
      <c r="BU1883" s="14"/>
      <c r="BV1883" s="14"/>
      <c r="BW1883" s="14"/>
      <c r="BX1883" s="14"/>
      <c r="BY1883" s="14"/>
      <c r="BZ1883" s="14"/>
      <c r="CA1883" s="14"/>
      <c r="CB1883" s="14"/>
      <c r="CC1883" s="14"/>
      <c r="CD1883" s="14"/>
      <c r="CE1883" s="14"/>
      <c r="CF1883" s="14"/>
      <c r="CG1883" s="14"/>
      <c r="CH1883" s="14"/>
      <c r="CI1883" s="14"/>
      <c r="CJ1883" s="14"/>
      <c r="CK1883" s="14"/>
      <c r="CL1883" s="14"/>
      <c r="CM1883" s="14"/>
      <c r="CN1883" s="14"/>
      <c r="CO1883" s="14"/>
      <c r="CP1883" s="14"/>
      <c r="CQ1883" s="14"/>
      <c r="CR1883" s="14"/>
      <c r="CS1883" s="14"/>
      <c r="CT1883" s="14"/>
      <c r="CU1883" s="14"/>
      <c r="CV1883" s="14"/>
      <c r="CW1883" s="14"/>
      <c r="CX1883" s="14"/>
      <c r="CY1883" s="14"/>
      <c r="CZ1883" s="14"/>
      <c r="DA1883" s="14"/>
      <c r="DB1883" s="14"/>
    </row>
    <row r="1884" spans="22:106" x14ac:dyDescent="0.2"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  <c r="AU1884" s="14"/>
      <c r="AV1884" s="14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  <c r="BH1884" s="14"/>
      <c r="BI1884" s="14"/>
      <c r="BJ1884" s="14"/>
      <c r="BK1884" s="14"/>
      <c r="BL1884" s="14"/>
      <c r="BM1884" s="14"/>
      <c r="BN1884" s="14"/>
      <c r="BO1884" s="14"/>
      <c r="BP1884" s="14"/>
      <c r="BQ1884" s="14"/>
      <c r="BR1884" s="14"/>
      <c r="BS1884" s="14"/>
      <c r="BT1884" s="14"/>
      <c r="BU1884" s="14"/>
      <c r="BV1884" s="14"/>
      <c r="BW1884" s="14"/>
      <c r="BX1884" s="14"/>
      <c r="BY1884" s="14"/>
      <c r="BZ1884" s="14"/>
      <c r="CA1884" s="14"/>
      <c r="CB1884" s="14"/>
      <c r="CC1884" s="14"/>
      <c r="CD1884" s="14"/>
      <c r="CE1884" s="14"/>
      <c r="CF1884" s="14"/>
      <c r="CG1884" s="14"/>
      <c r="CH1884" s="14"/>
      <c r="CI1884" s="14"/>
      <c r="CJ1884" s="14"/>
      <c r="CK1884" s="14"/>
      <c r="CL1884" s="14"/>
      <c r="CM1884" s="14"/>
      <c r="CN1884" s="14"/>
      <c r="CO1884" s="14"/>
      <c r="CP1884" s="14"/>
      <c r="CQ1884" s="14"/>
      <c r="CR1884" s="14"/>
      <c r="CS1884" s="14"/>
      <c r="CT1884" s="14"/>
      <c r="CU1884" s="14"/>
      <c r="CV1884" s="14"/>
      <c r="CW1884" s="14"/>
      <c r="CX1884" s="14"/>
      <c r="CY1884" s="14"/>
      <c r="CZ1884" s="14"/>
      <c r="DA1884" s="14"/>
      <c r="DB1884" s="14"/>
    </row>
    <row r="1885" spans="22:106" x14ac:dyDescent="0.2"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  <c r="AU1885" s="14"/>
      <c r="AV1885" s="14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  <c r="BH1885" s="14"/>
      <c r="BI1885" s="14"/>
      <c r="BJ1885" s="14"/>
      <c r="BK1885" s="14"/>
      <c r="BL1885" s="14"/>
      <c r="BM1885" s="14"/>
      <c r="BN1885" s="14"/>
      <c r="BO1885" s="14"/>
      <c r="BP1885" s="14"/>
      <c r="BQ1885" s="14"/>
      <c r="BR1885" s="14"/>
      <c r="BS1885" s="14"/>
      <c r="BT1885" s="14"/>
      <c r="BU1885" s="14"/>
      <c r="BV1885" s="14"/>
      <c r="BW1885" s="14"/>
      <c r="BX1885" s="14"/>
      <c r="BY1885" s="14"/>
      <c r="BZ1885" s="14"/>
      <c r="CA1885" s="14"/>
      <c r="CB1885" s="14"/>
      <c r="CC1885" s="14"/>
      <c r="CD1885" s="14"/>
      <c r="CE1885" s="14"/>
      <c r="CF1885" s="14"/>
      <c r="CG1885" s="14"/>
      <c r="CH1885" s="14"/>
      <c r="CI1885" s="14"/>
      <c r="CJ1885" s="14"/>
      <c r="CK1885" s="14"/>
      <c r="CL1885" s="14"/>
      <c r="CM1885" s="14"/>
      <c r="CN1885" s="14"/>
      <c r="CO1885" s="14"/>
      <c r="CP1885" s="14"/>
      <c r="CQ1885" s="14"/>
      <c r="CR1885" s="14"/>
      <c r="CS1885" s="14"/>
      <c r="CT1885" s="14"/>
      <c r="CU1885" s="14"/>
      <c r="CV1885" s="14"/>
      <c r="CW1885" s="14"/>
      <c r="CX1885" s="14"/>
      <c r="CY1885" s="14"/>
      <c r="CZ1885" s="14"/>
      <c r="DA1885" s="14"/>
      <c r="DB1885" s="14"/>
    </row>
    <row r="1886" spans="22:106" x14ac:dyDescent="0.2"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  <c r="AU1886" s="14"/>
      <c r="AV1886" s="14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  <c r="BH1886" s="14"/>
      <c r="BI1886" s="14"/>
      <c r="BJ1886" s="14"/>
      <c r="BK1886" s="14"/>
      <c r="BL1886" s="14"/>
      <c r="BM1886" s="14"/>
      <c r="BN1886" s="14"/>
      <c r="BO1886" s="14"/>
      <c r="BP1886" s="14"/>
      <c r="BQ1886" s="14"/>
      <c r="BR1886" s="14"/>
      <c r="BS1886" s="14"/>
      <c r="BT1886" s="14"/>
      <c r="BU1886" s="14"/>
      <c r="BV1886" s="14"/>
      <c r="BW1886" s="14"/>
      <c r="BX1886" s="14"/>
      <c r="BY1886" s="14"/>
      <c r="BZ1886" s="14"/>
      <c r="CA1886" s="14"/>
      <c r="CB1886" s="14"/>
      <c r="CC1886" s="14"/>
      <c r="CD1886" s="14"/>
      <c r="CE1886" s="14"/>
      <c r="CF1886" s="14"/>
      <c r="CG1886" s="14"/>
      <c r="CH1886" s="14"/>
      <c r="CI1886" s="14"/>
      <c r="CJ1886" s="14"/>
      <c r="CK1886" s="14"/>
      <c r="CL1886" s="14"/>
      <c r="CM1886" s="14"/>
      <c r="CN1886" s="14"/>
      <c r="CO1886" s="14"/>
      <c r="CP1886" s="14"/>
      <c r="CQ1886" s="14"/>
      <c r="CR1886" s="14"/>
      <c r="CS1886" s="14"/>
      <c r="CT1886" s="14"/>
      <c r="CU1886" s="14"/>
      <c r="CV1886" s="14"/>
      <c r="CW1886" s="14"/>
      <c r="CX1886" s="14"/>
      <c r="CY1886" s="14"/>
      <c r="CZ1886" s="14"/>
      <c r="DA1886" s="14"/>
      <c r="DB1886" s="14"/>
    </row>
    <row r="1887" spans="22:106" x14ac:dyDescent="0.2"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  <c r="AU1887" s="14"/>
      <c r="AV1887" s="14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  <c r="BH1887" s="14"/>
      <c r="BI1887" s="14"/>
      <c r="BJ1887" s="14"/>
      <c r="BK1887" s="14"/>
      <c r="BL1887" s="14"/>
      <c r="BM1887" s="14"/>
      <c r="BN1887" s="14"/>
      <c r="BO1887" s="14"/>
      <c r="BP1887" s="14"/>
      <c r="BQ1887" s="14"/>
      <c r="BR1887" s="14"/>
      <c r="BS1887" s="14"/>
      <c r="BT1887" s="14"/>
      <c r="BU1887" s="14"/>
      <c r="BV1887" s="14"/>
      <c r="BW1887" s="14"/>
      <c r="BX1887" s="14"/>
      <c r="BY1887" s="14"/>
      <c r="BZ1887" s="14"/>
      <c r="CA1887" s="14"/>
      <c r="CB1887" s="14"/>
      <c r="CC1887" s="14"/>
      <c r="CD1887" s="14"/>
      <c r="CE1887" s="14"/>
      <c r="CF1887" s="14"/>
      <c r="CG1887" s="14"/>
      <c r="CH1887" s="14"/>
      <c r="CI1887" s="14"/>
      <c r="CJ1887" s="14"/>
      <c r="CK1887" s="14"/>
      <c r="CL1887" s="14"/>
      <c r="CM1887" s="14"/>
      <c r="CN1887" s="14"/>
      <c r="CO1887" s="14"/>
      <c r="CP1887" s="14"/>
      <c r="CQ1887" s="14"/>
      <c r="CR1887" s="14"/>
      <c r="CS1887" s="14"/>
      <c r="CT1887" s="14"/>
      <c r="CU1887" s="14"/>
      <c r="CV1887" s="14"/>
      <c r="CW1887" s="14"/>
      <c r="CX1887" s="14"/>
      <c r="CY1887" s="14"/>
      <c r="CZ1887" s="14"/>
      <c r="DA1887" s="14"/>
      <c r="DB1887" s="14"/>
    </row>
    <row r="1888" spans="22:106" x14ac:dyDescent="0.2"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  <c r="AU1888" s="14"/>
      <c r="AV1888" s="14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  <c r="BH1888" s="14"/>
      <c r="BI1888" s="14"/>
      <c r="BJ1888" s="14"/>
      <c r="BK1888" s="14"/>
      <c r="BL1888" s="14"/>
      <c r="BM1888" s="14"/>
      <c r="BN1888" s="14"/>
      <c r="BO1888" s="14"/>
      <c r="BP1888" s="14"/>
      <c r="BQ1888" s="14"/>
      <c r="BR1888" s="14"/>
      <c r="BS1888" s="14"/>
      <c r="BT1888" s="14"/>
      <c r="BU1888" s="14"/>
      <c r="BV1888" s="14"/>
      <c r="BW1888" s="14"/>
      <c r="BX1888" s="14"/>
      <c r="BY1888" s="14"/>
      <c r="BZ1888" s="14"/>
      <c r="CA1888" s="14"/>
      <c r="CB1888" s="14"/>
      <c r="CC1888" s="14"/>
      <c r="CD1888" s="14"/>
      <c r="CE1888" s="14"/>
      <c r="CF1888" s="14"/>
      <c r="CG1888" s="14"/>
      <c r="CH1888" s="14"/>
      <c r="CI1888" s="14"/>
      <c r="CJ1888" s="14"/>
      <c r="CK1888" s="14"/>
      <c r="CL1888" s="14"/>
      <c r="CM1888" s="14"/>
      <c r="CN1888" s="14"/>
      <c r="CO1888" s="14"/>
      <c r="CP1888" s="14"/>
      <c r="CQ1888" s="14"/>
      <c r="CR1888" s="14"/>
      <c r="CS1888" s="14"/>
      <c r="CT1888" s="14"/>
      <c r="CU1888" s="14"/>
      <c r="CV1888" s="14"/>
      <c r="CW1888" s="14"/>
      <c r="CX1888" s="14"/>
      <c r="CY1888" s="14"/>
      <c r="CZ1888" s="14"/>
      <c r="DA1888" s="14"/>
      <c r="DB1888" s="14"/>
    </row>
    <row r="1889" spans="22:106" x14ac:dyDescent="0.2"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  <c r="AU1889" s="14"/>
      <c r="AV1889" s="14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  <c r="BH1889" s="14"/>
      <c r="BI1889" s="14"/>
      <c r="BJ1889" s="14"/>
      <c r="BK1889" s="14"/>
      <c r="BL1889" s="14"/>
      <c r="BM1889" s="14"/>
      <c r="BN1889" s="14"/>
      <c r="BO1889" s="14"/>
      <c r="BP1889" s="14"/>
      <c r="BQ1889" s="14"/>
      <c r="BR1889" s="14"/>
      <c r="BS1889" s="14"/>
      <c r="BT1889" s="14"/>
      <c r="BU1889" s="14"/>
      <c r="BV1889" s="14"/>
      <c r="BW1889" s="14"/>
      <c r="BX1889" s="14"/>
      <c r="BY1889" s="14"/>
      <c r="BZ1889" s="14"/>
      <c r="CA1889" s="14"/>
      <c r="CB1889" s="14"/>
      <c r="CC1889" s="14"/>
      <c r="CD1889" s="14"/>
      <c r="CE1889" s="14"/>
      <c r="CF1889" s="14"/>
      <c r="CG1889" s="14"/>
      <c r="CH1889" s="14"/>
      <c r="CI1889" s="14"/>
      <c r="CJ1889" s="14"/>
      <c r="CK1889" s="14"/>
      <c r="CL1889" s="14"/>
      <c r="CM1889" s="14"/>
      <c r="CN1889" s="14"/>
      <c r="CO1889" s="14"/>
      <c r="CP1889" s="14"/>
      <c r="CQ1889" s="14"/>
      <c r="CR1889" s="14"/>
      <c r="CS1889" s="14"/>
      <c r="CT1889" s="14"/>
      <c r="CU1889" s="14"/>
      <c r="CV1889" s="14"/>
      <c r="CW1889" s="14"/>
      <c r="CX1889" s="14"/>
      <c r="CY1889" s="14"/>
      <c r="CZ1889" s="14"/>
      <c r="DA1889" s="14"/>
      <c r="DB1889" s="14"/>
    </row>
    <row r="1890" spans="22:106" x14ac:dyDescent="0.2"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  <c r="AU1890" s="14"/>
      <c r="AV1890" s="14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  <c r="BH1890" s="14"/>
      <c r="BI1890" s="14"/>
      <c r="BJ1890" s="14"/>
      <c r="BK1890" s="14"/>
      <c r="BL1890" s="14"/>
      <c r="BM1890" s="14"/>
      <c r="BN1890" s="14"/>
      <c r="BO1890" s="14"/>
      <c r="BP1890" s="14"/>
      <c r="BQ1890" s="14"/>
      <c r="BR1890" s="14"/>
      <c r="BS1890" s="14"/>
      <c r="BT1890" s="14"/>
      <c r="BU1890" s="14"/>
      <c r="BV1890" s="14"/>
      <c r="BW1890" s="14"/>
      <c r="BX1890" s="14"/>
      <c r="BY1890" s="14"/>
      <c r="BZ1890" s="14"/>
      <c r="CA1890" s="14"/>
      <c r="CB1890" s="14"/>
      <c r="CC1890" s="14"/>
      <c r="CD1890" s="14"/>
      <c r="CE1890" s="14"/>
      <c r="CF1890" s="14"/>
      <c r="CG1890" s="14"/>
      <c r="CH1890" s="14"/>
      <c r="CI1890" s="14"/>
      <c r="CJ1890" s="14"/>
      <c r="CK1890" s="14"/>
      <c r="CL1890" s="14"/>
      <c r="CM1890" s="14"/>
      <c r="CN1890" s="14"/>
      <c r="CO1890" s="14"/>
      <c r="CP1890" s="14"/>
      <c r="CQ1890" s="14"/>
      <c r="CR1890" s="14"/>
      <c r="CS1890" s="14"/>
      <c r="CT1890" s="14"/>
      <c r="CU1890" s="14"/>
      <c r="CV1890" s="14"/>
      <c r="CW1890" s="14"/>
      <c r="CX1890" s="14"/>
      <c r="CY1890" s="14"/>
      <c r="CZ1890" s="14"/>
      <c r="DA1890" s="14"/>
      <c r="DB1890" s="14"/>
    </row>
    <row r="1891" spans="22:106" x14ac:dyDescent="0.2"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  <c r="AU1891" s="14"/>
      <c r="AV1891" s="14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  <c r="BH1891" s="14"/>
      <c r="BI1891" s="14"/>
      <c r="BJ1891" s="14"/>
      <c r="BK1891" s="14"/>
      <c r="BL1891" s="14"/>
      <c r="BM1891" s="14"/>
      <c r="BN1891" s="14"/>
      <c r="BO1891" s="14"/>
      <c r="BP1891" s="14"/>
      <c r="BQ1891" s="14"/>
      <c r="BR1891" s="14"/>
      <c r="BS1891" s="14"/>
      <c r="BT1891" s="14"/>
      <c r="BU1891" s="14"/>
      <c r="BV1891" s="14"/>
      <c r="BW1891" s="14"/>
      <c r="BX1891" s="14"/>
      <c r="BY1891" s="14"/>
      <c r="BZ1891" s="14"/>
      <c r="CA1891" s="14"/>
      <c r="CB1891" s="14"/>
      <c r="CC1891" s="14"/>
      <c r="CD1891" s="14"/>
      <c r="CE1891" s="14"/>
      <c r="CF1891" s="14"/>
      <c r="CG1891" s="14"/>
      <c r="CH1891" s="14"/>
      <c r="CI1891" s="14"/>
      <c r="CJ1891" s="14"/>
      <c r="CK1891" s="14"/>
      <c r="CL1891" s="14"/>
      <c r="CM1891" s="14"/>
      <c r="CN1891" s="14"/>
      <c r="CO1891" s="14"/>
      <c r="CP1891" s="14"/>
      <c r="CQ1891" s="14"/>
      <c r="CR1891" s="14"/>
      <c r="CS1891" s="14"/>
      <c r="CT1891" s="14"/>
      <c r="CU1891" s="14"/>
      <c r="CV1891" s="14"/>
      <c r="CW1891" s="14"/>
      <c r="CX1891" s="14"/>
      <c r="CY1891" s="14"/>
      <c r="CZ1891" s="14"/>
      <c r="DA1891" s="14"/>
      <c r="DB1891" s="14"/>
    </row>
    <row r="1892" spans="22:106" x14ac:dyDescent="0.2"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  <c r="AU1892" s="14"/>
      <c r="AV1892" s="14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  <c r="BH1892" s="14"/>
      <c r="BI1892" s="14"/>
      <c r="BJ1892" s="14"/>
      <c r="BK1892" s="14"/>
      <c r="BL1892" s="14"/>
      <c r="BM1892" s="14"/>
      <c r="BN1892" s="14"/>
      <c r="BO1892" s="14"/>
      <c r="BP1892" s="14"/>
      <c r="BQ1892" s="14"/>
      <c r="BR1892" s="14"/>
      <c r="BS1892" s="14"/>
      <c r="BT1892" s="14"/>
      <c r="BU1892" s="14"/>
      <c r="BV1892" s="14"/>
      <c r="BW1892" s="14"/>
      <c r="BX1892" s="14"/>
      <c r="BY1892" s="14"/>
      <c r="BZ1892" s="14"/>
      <c r="CA1892" s="14"/>
      <c r="CB1892" s="14"/>
      <c r="CC1892" s="14"/>
      <c r="CD1892" s="14"/>
      <c r="CE1892" s="14"/>
      <c r="CF1892" s="14"/>
      <c r="CG1892" s="14"/>
      <c r="CH1892" s="14"/>
      <c r="CI1892" s="14"/>
      <c r="CJ1892" s="14"/>
      <c r="CK1892" s="14"/>
      <c r="CL1892" s="14"/>
      <c r="CM1892" s="14"/>
      <c r="CN1892" s="14"/>
      <c r="CO1892" s="14"/>
      <c r="CP1892" s="14"/>
      <c r="CQ1892" s="14"/>
      <c r="CR1892" s="14"/>
      <c r="CS1892" s="14"/>
      <c r="CT1892" s="14"/>
      <c r="CU1892" s="14"/>
      <c r="CV1892" s="14"/>
      <c r="CW1892" s="14"/>
      <c r="CX1892" s="14"/>
      <c r="CY1892" s="14"/>
      <c r="CZ1892" s="14"/>
      <c r="DA1892" s="14"/>
      <c r="DB1892" s="14"/>
    </row>
    <row r="1893" spans="22:106" x14ac:dyDescent="0.2"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  <c r="AU1893" s="14"/>
      <c r="AV1893" s="14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  <c r="BH1893" s="14"/>
      <c r="BI1893" s="14"/>
      <c r="BJ1893" s="14"/>
      <c r="BK1893" s="14"/>
      <c r="BL1893" s="14"/>
      <c r="BM1893" s="14"/>
      <c r="BN1893" s="14"/>
      <c r="BO1893" s="14"/>
      <c r="BP1893" s="14"/>
      <c r="BQ1893" s="14"/>
      <c r="BR1893" s="14"/>
      <c r="BS1893" s="14"/>
      <c r="BT1893" s="14"/>
      <c r="BU1893" s="14"/>
      <c r="BV1893" s="14"/>
      <c r="BW1893" s="14"/>
      <c r="BX1893" s="14"/>
      <c r="BY1893" s="14"/>
      <c r="BZ1893" s="14"/>
      <c r="CA1893" s="14"/>
      <c r="CB1893" s="14"/>
      <c r="CC1893" s="14"/>
      <c r="CD1893" s="14"/>
      <c r="CE1893" s="14"/>
      <c r="CF1893" s="14"/>
      <c r="CG1893" s="14"/>
      <c r="CH1893" s="14"/>
      <c r="CI1893" s="14"/>
      <c r="CJ1893" s="14"/>
      <c r="CK1893" s="14"/>
      <c r="CL1893" s="14"/>
      <c r="CM1893" s="14"/>
      <c r="CN1893" s="14"/>
      <c r="CO1893" s="14"/>
      <c r="CP1893" s="14"/>
      <c r="CQ1893" s="14"/>
      <c r="CR1893" s="14"/>
      <c r="CS1893" s="14"/>
      <c r="CT1893" s="14"/>
      <c r="CU1893" s="14"/>
      <c r="CV1893" s="14"/>
      <c r="CW1893" s="14"/>
      <c r="CX1893" s="14"/>
      <c r="CY1893" s="14"/>
      <c r="CZ1893" s="14"/>
      <c r="DA1893" s="14"/>
      <c r="DB1893" s="14"/>
    </row>
    <row r="1894" spans="22:106" x14ac:dyDescent="0.2"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  <c r="AU1894" s="14"/>
      <c r="AV1894" s="14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  <c r="BH1894" s="14"/>
      <c r="BI1894" s="14"/>
      <c r="BJ1894" s="14"/>
      <c r="BK1894" s="14"/>
      <c r="BL1894" s="14"/>
      <c r="BM1894" s="14"/>
      <c r="BN1894" s="14"/>
      <c r="BO1894" s="14"/>
      <c r="BP1894" s="14"/>
      <c r="BQ1894" s="14"/>
      <c r="BR1894" s="14"/>
      <c r="BS1894" s="14"/>
      <c r="BT1894" s="14"/>
      <c r="BU1894" s="14"/>
      <c r="BV1894" s="14"/>
      <c r="BW1894" s="14"/>
      <c r="BX1894" s="14"/>
      <c r="BY1894" s="14"/>
      <c r="BZ1894" s="14"/>
      <c r="CA1894" s="14"/>
      <c r="CB1894" s="14"/>
      <c r="CC1894" s="14"/>
      <c r="CD1894" s="14"/>
      <c r="CE1894" s="14"/>
      <c r="CF1894" s="14"/>
      <c r="CG1894" s="14"/>
      <c r="CH1894" s="14"/>
      <c r="CI1894" s="14"/>
      <c r="CJ1894" s="14"/>
      <c r="CK1894" s="14"/>
      <c r="CL1894" s="14"/>
      <c r="CM1894" s="14"/>
      <c r="CN1894" s="14"/>
      <c r="CO1894" s="14"/>
      <c r="CP1894" s="14"/>
      <c r="CQ1894" s="14"/>
      <c r="CR1894" s="14"/>
      <c r="CS1894" s="14"/>
      <c r="CT1894" s="14"/>
      <c r="CU1894" s="14"/>
      <c r="CV1894" s="14"/>
      <c r="CW1894" s="14"/>
      <c r="CX1894" s="14"/>
      <c r="CY1894" s="14"/>
      <c r="CZ1894" s="14"/>
      <c r="DA1894" s="14"/>
      <c r="DB1894" s="14"/>
    </row>
    <row r="1895" spans="22:106" x14ac:dyDescent="0.2"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  <c r="AU1895" s="14"/>
      <c r="AV1895" s="14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  <c r="BH1895" s="14"/>
      <c r="BI1895" s="14"/>
      <c r="BJ1895" s="14"/>
      <c r="BK1895" s="14"/>
      <c r="BL1895" s="14"/>
      <c r="BM1895" s="14"/>
      <c r="BN1895" s="14"/>
      <c r="BO1895" s="14"/>
      <c r="BP1895" s="14"/>
      <c r="BQ1895" s="14"/>
      <c r="BR1895" s="14"/>
      <c r="BS1895" s="14"/>
      <c r="BT1895" s="14"/>
      <c r="BU1895" s="14"/>
      <c r="BV1895" s="14"/>
      <c r="BW1895" s="14"/>
      <c r="BX1895" s="14"/>
      <c r="BY1895" s="14"/>
      <c r="BZ1895" s="14"/>
      <c r="CA1895" s="14"/>
      <c r="CB1895" s="14"/>
      <c r="CC1895" s="14"/>
      <c r="CD1895" s="14"/>
      <c r="CE1895" s="14"/>
      <c r="CF1895" s="14"/>
      <c r="CG1895" s="14"/>
      <c r="CH1895" s="14"/>
      <c r="CI1895" s="14"/>
      <c r="CJ1895" s="14"/>
      <c r="CK1895" s="14"/>
      <c r="CL1895" s="14"/>
      <c r="CM1895" s="14"/>
      <c r="CN1895" s="14"/>
      <c r="CO1895" s="14"/>
      <c r="CP1895" s="14"/>
      <c r="CQ1895" s="14"/>
      <c r="CR1895" s="14"/>
      <c r="CS1895" s="14"/>
      <c r="CT1895" s="14"/>
      <c r="CU1895" s="14"/>
      <c r="CV1895" s="14"/>
      <c r="CW1895" s="14"/>
      <c r="CX1895" s="14"/>
      <c r="CY1895" s="14"/>
      <c r="CZ1895" s="14"/>
      <c r="DA1895" s="14"/>
      <c r="DB1895" s="14"/>
    </row>
    <row r="1896" spans="22:106" x14ac:dyDescent="0.2"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  <c r="AU1896" s="14"/>
      <c r="AV1896" s="14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  <c r="BH1896" s="14"/>
      <c r="BI1896" s="14"/>
      <c r="BJ1896" s="14"/>
      <c r="BK1896" s="14"/>
      <c r="BL1896" s="14"/>
      <c r="BM1896" s="14"/>
      <c r="BN1896" s="14"/>
      <c r="BO1896" s="14"/>
      <c r="BP1896" s="14"/>
      <c r="BQ1896" s="14"/>
      <c r="BR1896" s="14"/>
      <c r="BS1896" s="14"/>
      <c r="BT1896" s="14"/>
      <c r="BU1896" s="14"/>
      <c r="BV1896" s="14"/>
      <c r="BW1896" s="14"/>
      <c r="BX1896" s="14"/>
      <c r="BY1896" s="14"/>
      <c r="BZ1896" s="14"/>
      <c r="CA1896" s="14"/>
      <c r="CB1896" s="14"/>
      <c r="CC1896" s="14"/>
      <c r="CD1896" s="14"/>
      <c r="CE1896" s="14"/>
      <c r="CF1896" s="14"/>
      <c r="CG1896" s="14"/>
      <c r="CH1896" s="14"/>
      <c r="CI1896" s="14"/>
      <c r="CJ1896" s="14"/>
      <c r="CK1896" s="14"/>
      <c r="CL1896" s="14"/>
      <c r="CM1896" s="14"/>
      <c r="CN1896" s="14"/>
      <c r="CO1896" s="14"/>
      <c r="CP1896" s="14"/>
      <c r="CQ1896" s="14"/>
      <c r="CR1896" s="14"/>
      <c r="CS1896" s="14"/>
      <c r="CT1896" s="14"/>
      <c r="CU1896" s="14"/>
      <c r="CV1896" s="14"/>
      <c r="CW1896" s="14"/>
      <c r="CX1896" s="14"/>
      <c r="CY1896" s="14"/>
      <c r="CZ1896" s="14"/>
      <c r="DA1896" s="14"/>
      <c r="DB1896" s="14"/>
    </row>
    <row r="1897" spans="22:106" x14ac:dyDescent="0.2"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  <c r="AU1897" s="14"/>
      <c r="AV1897" s="14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  <c r="BH1897" s="14"/>
      <c r="BI1897" s="14"/>
      <c r="BJ1897" s="14"/>
      <c r="BK1897" s="14"/>
      <c r="BL1897" s="14"/>
      <c r="BM1897" s="14"/>
      <c r="BN1897" s="14"/>
      <c r="BO1897" s="14"/>
      <c r="BP1897" s="14"/>
      <c r="BQ1897" s="14"/>
      <c r="BR1897" s="14"/>
      <c r="BS1897" s="14"/>
      <c r="BT1897" s="14"/>
      <c r="BU1897" s="14"/>
      <c r="BV1897" s="14"/>
      <c r="BW1897" s="14"/>
      <c r="BX1897" s="14"/>
      <c r="BY1897" s="14"/>
      <c r="BZ1897" s="14"/>
      <c r="CA1897" s="14"/>
      <c r="CB1897" s="14"/>
      <c r="CC1897" s="14"/>
      <c r="CD1897" s="14"/>
      <c r="CE1897" s="14"/>
      <c r="CF1897" s="14"/>
      <c r="CG1897" s="14"/>
      <c r="CH1897" s="14"/>
      <c r="CI1897" s="14"/>
      <c r="CJ1897" s="14"/>
      <c r="CK1897" s="14"/>
      <c r="CL1897" s="14"/>
      <c r="CM1897" s="14"/>
      <c r="CN1897" s="14"/>
      <c r="CO1897" s="14"/>
      <c r="CP1897" s="14"/>
      <c r="CQ1897" s="14"/>
      <c r="CR1897" s="14"/>
      <c r="CS1897" s="14"/>
      <c r="CT1897" s="14"/>
      <c r="CU1897" s="14"/>
      <c r="CV1897" s="14"/>
      <c r="CW1897" s="14"/>
      <c r="CX1897" s="14"/>
      <c r="CY1897" s="14"/>
      <c r="CZ1897" s="14"/>
      <c r="DA1897" s="14"/>
      <c r="DB1897" s="14"/>
    </row>
    <row r="1898" spans="22:106" x14ac:dyDescent="0.2"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  <c r="AU1898" s="14"/>
      <c r="AV1898" s="14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  <c r="BH1898" s="14"/>
      <c r="BI1898" s="14"/>
      <c r="BJ1898" s="14"/>
      <c r="BK1898" s="14"/>
      <c r="BL1898" s="14"/>
      <c r="BM1898" s="14"/>
      <c r="BN1898" s="14"/>
      <c r="BO1898" s="14"/>
      <c r="BP1898" s="14"/>
      <c r="BQ1898" s="14"/>
      <c r="BR1898" s="14"/>
      <c r="BS1898" s="14"/>
      <c r="BT1898" s="14"/>
      <c r="BU1898" s="14"/>
      <c r="BV1898" s="14"/>
      <c r="BW1898" s="14"/>
      <c r="BX1898" s="14"/>
      <c r="BY1898" s="14"/>
      <c r="BZ1898" s="14"/>
      <c r="CA1898" s="14"/>
      <c r="CB1898" s="14"/>
      <c r="CC1898" s="14"/>
      <c r="CD1898" s="14"/>
      <c r="CE1898" s="14"/>
      <c r="CF1898" s="14"/>
      <c r="CG1898" s="14"/>
      <c r="CH1898" s="14"/>
      <c r="CI1898" s="14"/>
      <c r="CJ1898" s="14"/>
      <c r="CK1898" s="14"/>
      <c r="CL1898" s="14"/>
      <c r="CM1898" s="14"/>
      <c r="CN1898" s="14"/>
      <c r="CO1898" s="14"/>
      <c r="CP1898" s="14"/>
      <c r="CQ1898" s="14"/>
      <c r="CR1898" s="14"/>
      <c r="CS1898" s="14"/>
      <c r="CT1898" s="14"/>
      <c r="CU1898" s="14"/>
      <c r="CV1898" s="14"/>
      <c r="CW1898" s="14"/>
      <c r="CX1898" s="14"/>
      <c r="CY1898" s="14"/>
      <c r="CZ1898" s="14"/>
      <c r="DA1898" s="14"/>
      <c r="DB1898" s="14"/>
    </row>
    <row r="1899" spans="22:106" x14ac:dyDescent="0.2"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  <c r="AU1899" s="14"/>
      <c r="AV1899" s="14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  <c r="BH1899" s="14"/>
      <c r="BI1899" s="14"/>
      <c r="BJ1899" s="14"/>
      <c r="BK1899" s="14"/>
      <c r="BL1899" s="14"/>
      <c r="BM1899" s="14"/>
      <c r="BN1899" s="14"/>
      <c r="BO1899" s="14"/>
      <c r="BP1899" s="14"/>
      <c r="BQ1899" s="14"/>
      <c r="BR1899" s="14"/>
      <c r="BS1899" s="14"/>
      <c r="BT1899" s="14"/>
      <c r="BU1899" s="14"/>
      <c r="BV1899" s="14"/>
      <c r="BW1899" s="14"/>
      <c r="BX1899" s="14"/>
      <c r="BY1899" s="14"/>
      <c r="BZ1899" s="14"/>
      <c r="CA1899" s="14"/>
      <c r="CB1899" s="14"/>
      <c r="CC1899" s="14"/>
      <c r="CD1899" s="14"/>
      <c r="CE1899" s="14"/>
      <c r="CF1899" s="14"/>
      <c r="CG1899" s="14"/>
      <c r="CH1899" s="14"/>
      <c r="CI1899" s="14"/>
      <c r="CJ1899" s="14"/>
      <c r="CK1899" s="14"/>
      <c r="CL1899" s="14"/>
      <c r="CM1899" s="14"/>
      <c r="CN1899" s="14"/>
      <c r="CO1899" s="14"/>
      <c r="CP1899" s="14"/>
      <c r="CQ1899" s="14"/>
      <c r="CR1899" s="14"/>
      <c r="CS1899" s="14"/>
      <c r="CT1899" s="14"/>
      <c r="CU1899" s="14"/>
      <c r="CV1899" s="14"/>
      <c r="CW1899" s="14"/>
      <c r="CX1899" s="14"/>
      <c r="CY1899" s="14"/>
      <c r="CZ1899" s="14"/>
      <c r="DA1899" s="14"/>
      <c r="DB1899" s="14"/>
    </row>
    <row r="1900" spans="22:106" x14ac:dyDescent="0.2"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  <c r="AU1900" s="14"/>
      <c r="AV1900" s="14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  <c r="BH1900" s="14"/>
      <c r="BI1900" s="14"/>
      <c r="BJ1900" s="14"/>
      <c r="BK1900" s="14"/>
      <c r="BL1900" s="14"/>
      <c r="BM1900" s="14"/>
      <c r="BN1900" s="14"/>
      <c r="BO1900" s="14"/>
      <c r="BP1900" s="14"/>
      <c r="BQ1900" s="14"/>
      <c r="BR1900" s="14"/>
      <c r="BS1900" s="14"/>
      <c r="BT1900" s="14"/>
      <c r="BU1900" s="14"/>
      <c r="BV1900" s="14"/>
      <c r="BW1900" s="14"/>
      <c r="BX1900" s="14"/>
      <c r="BY1900" s="14"/>
      <c r="BZ1900" s="14"/>
      <c r="CA1900" s="14"/>
      <c r="CB1900" s="14"/>
      <c r="CC1900" s="14"/>
      <c r="CD1900" s="14"/>
      <c r="CE1900" s="14"/>
      <c r="CF1900" s="14"/>
      <c r="CG1900" s="14"/>
      <c r="CH1900" s="14"/>
      <c r="CI1900" s="14"/>
      <c r="CJ1900" s="14"/>
      <c r="CK1900" s="14"/>
      <c r="CL1900" s="14"/>
      <c r="CM1900" s="14"/>
      <c r="CN1900" s="14"/>
      <c r="CO1900" s="14"/>
      <c r="CP1900" s="14"/>
      <c r="CQ1900" s="14"/>
      <c r="CR1900" s="14"/>
      <c r="CS1900" s="14"/>
      <c r="CT1900" s="14"/>
      <c r="CU1900" s="14"/>
      <c r="CV1900" s="14"/>
      <c r="CW1900" s="14"/>
      <c r="CX1900" s="14"/>
      <c r="CY1900" s="14"/>
      <c r="CZ1900" s="14"/>
      <c r="DA1900" s="14"/>
      <c r="DB1900" s="14"/>
    </row>
    <row r="1901" spans="22:106" x14ac:dyDescent="0.2"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  <c r="AU1901" s="14"/>
      <c r="AV1901" s="14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  <c r="BH1901" s="14"/>
      <c r="BI1901" s="14"/>
      <c r="BJ1901" s="14"/>
      <c r="BK1901" s="14"/>
      <c r="BL1901" s="14"/>
      <c r="BM1901" s="14"/>
      <c r="BN1901" s="14"/>
      <c r="BO1901" s="14"/>
      <c r="BP1901" s="14"/>
      <c r="BQ1901" s="14"/>
      <c r="BR1901" s="14"/>
      <c r="BS1901" s="14"/>
      <c r="BT1901" s="14"/>
      <c r="BU1901" s="14"/>
      <c r="BV1901" s="14"/>
      <c r="BW1901" s="14"/>
      <c r="BX1901" s="14"/>
      <c r="BY1901" s="14"/>
      <c r="BZ1901" s="14"/>
      <c r="CA1901" s="14"/>
      <c r="CB1901" s="14"/>
      <c r="CC1901" s="14"/>
      <c r="CD1901" s="14"/>
      <c r="CE1901" s="14"/>
      <c r="CF1901" s="14"/>
      <c r="CG1901" s="14"/>
      <c r="CH1901" s="14"/>
      <c r="CI1901" s="14"/>
      <c r="CJ1901" s="14"/>
      <c r="CK1901" s="14"/>
      <c r="CL1901" s="14"/>
      <c r="CM1901" s="14"/>
      <c r="CN1901" s="14"/>
      <c r="CO1901" s="14"/>
      <c r="CP1901" s="14"/>
      <c r="CQ1901" s="14"/>
      <c r="CR1901" s="14"/>
      <c r="CS1901" s="14"/>
      <c r="CT1901" s="14"/>
      <c r="CU1901" s="14"/>
      <c r="CV1901" s="14"/>
      <c r="CW1901" s="14"/>
      <c r="CX1901" s="14"/>
      <c r="CY1901" s="14"/>
      <c r="CZ1901" s="14"/>
      <c r="DA1901" s="14"/>
      <c r="DB1901" s="14"/>
    </row>
    <row r="1902" spans="22:106" x14ac:dyDescent="0.2"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  <c r="AU1902" s="14"/>
      <c r="AV1902" s="14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  <c r="BH1902" s="14"/>
      <c r="BI1902" s="14"/>
      <c r="BJ1902" s="14"/>
      <c r="BK1902" s="14"/>
      <c r="BL1902" s="14"/>
      <c r="BM1902" s="14"/>
      <c r="BN1902" s="14"/>
      <c r="BO1902" s="14"/>
      <c r="BP1902" s="14"/>
      <c r="BQ1902" s="14"/>
      <c r="BR1902" s="14"/>
      <c r="BS1902" s="14"/>
      <c r="BT1902" s="14"/>
      <c r="BU1902" s="14"/>
      <c r="BV1902" s="14"/>
      <c r="BW1902" s="14"/>
      <c r="BX1902" s="14"/>
      <c r="BY1902" s="14"/>
      <c r="BZ1902" s="14"/>
      <c r="CA1902" s="14"/>
      <c r="CB1902" s="14"/>
      <c r="CC1902" s="14"/>
      <c r="CD1902" s="14"/>
      <c r="CE1902" s="14"/>
      <c r="CF1902" s="14"/>
      <c r="CG1902" s="14"/>
      <c r="CH1902" s="14"/>
      <c r="CI1902" s="14"/>
      <c r="CJ1902" s="14"/>
      <c r="CK1902" s="14"/>
      <c r="CL1902" s="14"/>
      <c r="CM1902" s="14"/>
      <c r="CN1902" s="14"/>
      <c r="CO1902" s="14"/>
      <c r="CP1902" s="14"/>
      <c r="CQ1902" s="14"/>
      <c r="CR1902" s="14"/>
      <c r="CS1902" s="14"/>
      <c r="CT1902" s="14"/>
      <c r="CU1902" s="14"/>
      <c r="CV1902" s="14"/>
      <c r="CW1902" s="14"/>
      <c r="CX1902" s="14"/>
      <c r="CY1902" s="14"/>
      <c r="CZ1902" s="14"/>
      <c r="DA1902" s="14"/>
      <c r="DB1902" s="14"/>
    </row>
    <row r="1903" spans="22:106" x14ac:dyDescent="0.2"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  <c r="AU1903" s="14"/>
      <c r="AV1903" s="14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  <c r="BH1903" s="14"/>
      <c r="BI1903" s="14"/>
      <c r="BJ1903" s="14"/>
      <c r="BK1903" s="14"/>
      <c r="BL1903" s="14"/>
      <c r="BM1903" s="14"/>
      <c r="BN1903" s="14"/>
      <c r="BO1903" s="14"/>
      <c r="BP1903" s="14"/>
      <c r="BQ1903" s="14"/>
      <c r="BR1903" s="14"/>
      <c r="BS1903" s="14"/>
      <c r="BT1903" s="14"/>
      <c r="BU1903" s="14"/>
      <c r="BV1903" s="14"/>
      <c r="BW1903" s="14"/>
      <c r="BX1903" s="14"/>
      <c r="BY1903" s="14"/>
      <c r="BZ1903" s="14"/>
      <c r="CA1903" s="14"/>
      <c r="CB1903" s="14"/>
      <c r="CC1903" s="14"/>
      <c r="CD1903" s="14"/>
      <c r="CE1903" s="14"/>
      <c r="CF1903" s="14"/>
      <c r="CG1903" s="14"/>
      <c r="CH1903" s="14"/>
      <c r="CI1903" s="14"/>
      <c r="CJ1903" s="14"/>
      <c r="CK1903" s="14"/>
      <c r="CL1903" s="14"/>
      <c r="CM1903" s="14"/>
      <c r="CN1903" s="14"/>
      <c r="CO1903" s="14"/>
      <c r="CP1903" s="14"/>
      <c r="CQ1903" s="14"/>
      <c r="CR1903" s="14"/>
      <c r="CS1903" s="14"/>
      <c r="CT1903" s="14"/>
      <c r="CU1903" s="14"/>
      <c r="CV1903" s="14"/>
      <c r="CW1903" s="14"/>
      <c r="CX1903" s="14"/>
      <c r="CY1903" s="14"/>
      <c r="CZ1903" s="14"/>
      <c r="DA1903" s="14"/>
      <c r="DB1903" s="14"/>
    </row>
    <row r="1904" spans="22:106" x14ac:dyDescent="0.2"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  <c r="AU1904" s="14"/>
      <c r="AV1904" s="14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  <c r="BH1904" s="14"/>
      <c r="BI1904" s="14"/>
      <c r="BJ1904" s="14"/>
      <c r="BK1904" s="14"/>
      <c r="BL1904" s="14"/>
      <c r="BM1904" s="14"/>
      <c r="BN1904" s="14"/>
      <c r="BO1904" s="14"/>
      <c r="BP1904" s="14"/>
      <c r="BQ1904" s="14"/>
      <c r="BR1904" s="14"/>
      <c r="BS1904" s="14"/>
      <c r="BT1904" s="14"/>
      <c r="BU1904" s="14"/>
      <c r="BV1904" s="14"/>
      <c r="BW1904" s="14"/>
      <c r="BX1904" s="14"/>
      <c r="BY1904" s="14"/>
      <c r="BZ1904" s="14"/>
      <c r="CA1904" s="14"/>
      <c r="CB1904" s="14"/>
      <c r="CC1904" s="14"/>
      <c r="CD1904" s="14"/>
      <c r="CE1904" s="14"/>
      <c r="CF1904" s="14"/>
      <c r="CG1904" s="14"/>
      <c r="CH1904" s="14"/>
      <c r="CI1904" s="14"/>
      <c r="CJ1904" s="14"/>
      <c r="CK1904" s="14"/>
      <c r="CL1904" s="14"/>
      <c r="CM1904" s="14"/>
      <c r="CN1904" s="14"/>
      <c r="CO1904" s="14"/>
      <c r="CP1904" s="14"/>
      <c r="CQ1904" s="14"/>
      <c r="CR1904" s="14"/>
      <c r="CS1904" s="14"/>
      <c r="CT1904" s="14"/>
      <c r="CU1904" s="14"/>
      <c r="CV1904" s="14"/>
      <c r="CW1904" s="14"/>
      <c r="CX1904" s="14"/>
      <c r="CY1904" s="14"/>
      <c r="CZ1904" s="14"/>
      <c r="DA1904" s="14"/>
      <c r="DB1904" s="14"/>
    </row>
    <row r="1905" spans="22:106" x14ac:dyDescent="0.2"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  <c r="AU1905" s="14"/>
      <c r="AV1905" s="14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  <c r="BH1905" s="14"/>
      <c r="BI1905" s="14"/>
      <c r="BJ1905" s="14"/>
      <c r="BK1905" s="14"/>
      <c r="BL1905" s="14"/>
      <c r="BM1905" s="14"/>
      <c r="BN1905" s="14"/>
      <c r="BO1905" s="14"/>
      <c r="BP1905" s="14"/>
      <c r="BQ1905" s="14"/>
      <c r="BR1905" s="14"/>
      <c r="BS1905" s="14"/>
      <c r="BT1905" s="14"/>
      <c r="BU1905" s="14"/>
      <c r="BV1905" s="14"/>
      <c r="BW1905" s="14"/>
      <c r="BX1905" s="14"/>
      <c r="BY1905" s="14"/>
      <c r="BZ1905" s="14"/>
      <c r="CA1905" s="14"/>
      <c r="CB1905" s="14"/>
      <c r="CC1905" s="14"/>
      <c r="CD1905" s="14"/>
      <c r="CE1905" s="14"/>
      <c r="CF1905" s="14"/>
      <c r="CG1905" s="14"/>
      <c r="CH1905" s="14"/>
      <c r="CI1905" s="14"/>
      <c r="CJ1905" s="14"/>
      <c r="CK1905" s="14"/>
      <c r="CL1905" s="14"/>
      <c r="CM1905" s="14"/>
      <c r="CN1905" s="14"/>
      <c r="CO1905" s="14"/>
      <c r="CP1905" s="14"/>
      <c r="CQ1905" s="14"/>
      <c r="CR1905" s="14"/>
      <c r="CS1905" s="14"/>
      <c r="CT1905" s="14"/>
      <c r="CU1905" s="14"/>
      <c r="CV1905" s="14"/>
      <c r="CW1905" s="14"/>
      <c r="CX1905" s="14"/>
      <c r="CY1905" s="14"/>
      <c r="CZ1905" s="14"/>
      <c r="DA1905" s="14"/>
      <c r="DB1905" s="14"/>
    </row>
    <row r="1906" spans="22:106" x14ac:dyDescent="0.2"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  <c r="AU1906" s="14"/>
      <c r="AV1906" s="14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  <c r="BH1906" s="14"/>
      <c r="BI1906" s="14"/>
      <c r="BJ1906" s="14"/>
      <c r="BK1906" s="14"/>
      <c r="BL1906" s="14"/>
      <c r="BM1906" s="14"/>
      <c r="BN1906" s="14"/>
      <c r="BO1906" s="14"/>
      <c r="BP1906" s="14"/>
      <c r="BQ1906" s="14"/>
      <c r="BR1906" s="14"/>
      <c r="BS1906" s="14"/>
      <c r="BT1906" s="14"/>
      <c r="BU1906" s="14"/>
      <c r="BV1906" s="14"/>
      <c r="BW1906" s="14"/>
      <c r="BX1906" s="14"/>
      <c r="BY1906" s="14"/>
      <c r="BZ1906" s="14"/>
      <c r="CA1906" s="14"/>
      <c r="CB1906" s="14"/>
      <c r="CC1906" s="14"/>
      <c r="CD1906" s="14"/>
      <c r="CE1906" s="14"/>
      <c r="CF1906" s="14"/>
      <c r="CG1906" s="14"/>
      <c r="CH1906" s="14"/>
      <c r="CI1906" s="14"/>
      <c r="CJ1906" s="14"/>
      <c r="CK1906" s="14"/>
      <c r="CL1906" s="14"/>
      <c r="CM1906" s="14"/>
      <c r="CN1906" s="14"/>
      <c r="CO1906" s="14"/>
      <c r="CP1906" s="14"/>
      <c r="CQ1906" s="14"/>
      <c r="CR1906" s="14"/>
      <c r="CS1906" s="14"/>
      <c r="CT1906" s="14"/>
      <c r="CU1906" s="14"/>
      <c r="CV1906" s="14"/>
      <c r="CW1906" s="14"/>
      <c r="CX1906" s="14"/>
      <c r="CY1906" s="14"/>
      <c r="CZ1906" s="14"/>
      <c r="DA1906" s="14"/>
      <c r="DB1906" s="14"/>
    </row>
    <row r="1907" spans="22:106" x14ac:dyDescent="0.2"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  <c r="AU1907" s="14"/>
      <c r="AV1907" s="14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  <c r="BH1907" s="14"/>
      <c r="BI1907" s="14"/>
      <c r="BJ1907" s="14"/>
      <c r="BK1907" s="14"/>
      <c r="BL1907" s="14"/>
      <c r="BM1907" s="14"/>
      <c r="BN1907" s="14"/>
      <c r="BO1907" s="14"/>
      <c r="BP1907" s="14"/>
      <c r="BQ1907" s="14"/>
      <c r="BR1907" s="14"/>
      <c r="BS1907" s="14"/>
      <c r="BT1907" s="14"/>
      <c r="BU1907" s="14"/>
      <c r="BV1907" s="14"/>
      <c r="BW1907" s="14"/>
      <c r="BX1907" s="14"/>
      <c r="BY1907" s="14"/>
      <c r="BZ1907" s="14"/>
      <c r="CA1907" s="14"/>
      <c r="CB1907" s="14"/>
      <c r="CC1907" s="14"/>
      <c r="CD1907" s="14"/>
      <c r="CE1907" s="14"/>
      <c r="CF1907" s="14"/>
      <c r="CG1907" s="14"/>
      <c r="CH1907" s="14"/>
      <c r="CI1907" s="14"/>
      <c r="CJ1907" s="14"/>
      <c r="CK1907" s="14"/>
      <c r="CL1907" s="14"/>
      <c r="CM1907" s="14"/>
      <c r="CN1907" s="14"/>
      <c r="CO1907" s="14"/>
      <c r="CP1907" s="14"/>
      <c r="CQ1907" s="14"/>
      <c r="CR1907" s="14"/>
      <c r="CS1907" s="14"/>
      <c r="CT1907" s="14"/>
      <c r="CU1907" s="14"/>
      <c r="CV1907" s="14"/>
      <c r="CW1907" s="14"/>
      <c r="CX1907" s="14"/>
      <c r="CY1907" s="14"/>
      <c r="CZ1907" s="14"/>
      <c r="DA1907" s="14"/>
      <c r="DB1907" s="14"/>
    </row>
    <row r="1908" spans="22:106" x14ac:dyDescent="0.2"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  <c r="AU1908" s="14"/>
      <c r="AV1908" s="14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  <c r="BH1908" s="14"/>
      <c r="BI1908" s="14"/>
      <c r="BJ1908" s="14"/>
      <c r="BK1908" s="14"/>
      <c r="BL1908" s="14"/>
      <c r="BM1908" s="14"/>
      <c r="BN1908" s="14"/>
      <c r="BO1908" s="14"/>
      <c r="BP1908" s="14"/>
      <c r="BQ1908" s="14"/>
      <c r="BR1908" s="14"/>
      <c r="BS1908" s="14"/>
      <c r="BT1908" s="14"/>
      <c r="BU1908" s="14"/>
      <c r="BV1908" s="14"/>
      <c r="BW1908" s="14"/>
      <c r="BX1908" s="14"/>
      <c r="BY1908" s="14"/>
      <c r="BZ1908" s="14"/>
      <c r="CA1908" s="14"/>
      <c r="CB1908" s="14"/>
      <c r="CC1908" s="14"/>
      <c r="CD1908" s="14"/>
      <c r="CE1908" s="14"/>
      <c r="CF1908" s="14"/>
      <c r="CG1908" s="14"/>
      <c r="CH1908" s="14"/>
      <c r="CI1908" s="14"/>
      <c r="CJ1908" s="14"/>
      <c r="CK1908" s="14"/>
      <c r="CL1908" s="14"/>
      <c r="CM1908" s="14"/>
      <c r="CN1908" s="14"/>
      <c r="CO1908" s="14"/>
      <c r="CP1908" s="14"/>
      <c r="CQ1908" s="14"/>
      <c r="CR1908" s="14"/>
      <c r="CS1908" s="14"/>
      <c r="CT1908" s="14"/>
      <c r="CU1908" s="14"/>
      <c r="CV1908" s="14"/>
      <c r="CW1908" s="14"/>
      <c r="CX1908" s="14"/>
      <c r="CY1908" s="14"/>
      <c r="CZ1908" s="14"/>
      <c r="DA1908" s="14"/>
      <c r="DB1908" s="14"/>
    </row>
    <row r="1909" spans="22:106" x14ac:dyDescent="0.2"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  <c r="AU1909" s="14"/>
      <c r="AV1909" s="14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  <c r="BH1909" s="14"/>
      <c r="BI1909" s="14"/>
      <c r="BJ1909" s="14"/>
      <c r="BK1909" s="14"/>
      <c r="BL1909" s="14"/>
      <c r="BM1909" s="14"/>
      <c r="BN1909" s="14"/>
      <c r="BO1909" s="14"/>
      <c r="BP1909" s="14"/>
      <c r="BQ1909" s="14"/>
      <c r="BR1909" s="14"/>
      <c r="BS1909" s="14"/>
      <c r="BT1909" s="14"/>
      <c r="BU1909" s="14"/>
      <c r="BV1909" s="14"/>
      <c r="BW1909" s="14"/>
      <c r="BX1909" s="14"/>
      <c r="BY1909" s="14"/>
      <c r="BZ1909" s="14"/>
      <c r="CA1909" s="14"/>
      <c r="CB1909" s="14"/>
      <c r="CC1909" s="14"/>
      <c r="CD1909" s="14"/>
      <c r="CE1909" s="14"/>
      <c r="CF1909" s="14"/>
      <c r="CG1909" s="14"/>
      <c r="CH1909" s="14"/>
      <c r="CI1909" s="14"/>
      <c r="CJ1909" s="14"/>
      <c r="CK1909" s="14"/>
      <c r="CL1909" s="14"/>
      <c r="CM1909" s="14"/>
      <c r="CN1909" s="14"/>
      <c r="CO1909" s="14"/>
      <c r="CP1909" s="14"/>
      <c r="CQ1909" s="14"/>
      <c r="CR1909" s="14"/>
      <c r="CS1909" s="14"/>
      <c r="CT1909" s="14"/>
      <c r="CU1909" s="14"/>
      <c r="CV1909" s="14"/>
      <c r="CW1909" s="14"/>
      <c r="CX1909" s="14"/>
      <c r="CY1909" s="14"/>
      <c r="CZ1909" s="14"/>
      <c r="DA1909" s="14"/>
      <c r="DB1909" s="14"/>
    </row>
    <row r="1910" spans="22:106" x14ac:dyDescent="0.2"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  <c r="AU1910" s="14"/>
      <c r="AV1910" s="14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  <c r="BH1910" s="14"/>
      <c r="BI1910" s="14"/>
      <c r="BJ1910" s="14"/>
      <c r="BK1910" s="14"/>
      <c r="BL1910" s="14"/>
      <c r="BM1910" s="14"/>
      <c r="BN1910" s="14"/>
      <c r="BO1910" s="14"/>
      <c r="BP1910" s="14"/>
      <c r="BQ1910" s="14"/>
      <c r="BR1910" s="14"/>
      <c r="BS1910" s="14"/>
      <c r="BT1910" s="14"/>
      <c r="BU1910" s="14"/>
      <c r="BV1910" s="14"/>
      <c r="BW1910" s="14"/>
      <c r="BX1910" s="14"/>
      <c r="BY1910" s="14"/>
      <c r="BZ1910" s="14"/>
      <c r="CA1910" s="14"/>
      <c r="CB1910" s="14"/>
      <c r="CC1910" s="14"/>
      <c r="CD1910" s="14"/>
      <c r="CE1910" s="14"/>
      <c r="CF1910" s="14"/>
      <c r="CG1910" s="14"/>
      <c r="CH1910" s="14"/>
      <c r="CI1910" s="14"/>
      <c r="CJ1910" s="14"/>
      <c r="CK1910" s="14"/>
      <c r="CL1910" s="14"/>
      <c r="CM1910" s="14"/>
      <c r="CN1910" s="14"/>
      <c r="CO1910" s="14"/>
      <c r="CP1910" s="14"/>
      <c r="CQ1910" s="14"/>
      <c r="CR1910" s="14"/>
      <c r="CS1910" s="14"/>
      <c r="CT1910" s="14"/>
      <c r="CU1910" s="14"/>
      <c r="CV1910" s="14"/>
      <c r="CW1910" s="14"/>
      <c r="CX1910" s="14"/>
      <c r="CY1910" s="14"/>
      <c r="CZ1910" s="14"/>
      <c r="DA1910" s="14"/>
      <c r="DB1910" s="14"/>
    </row>
    <row r="1911" spans="22:106" x14ac:dyDescent="0.2"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  <c r="AU1911" s="14"/>
      <c r="AV1911" s="14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  <c r="BH1911" s="14"/>
      <c r="BI1911" s="14"/>
      <c r="BJ1911" s="14"/>
      <c r="BK1911" s="14"/>
      <c r="BL1911" s="14"/>
      <c r="BM1911" s="14"/>
      <c r="BN1911" s="14"/>
      <c r="BO1911" s="14"/>
      <c r="BP1911" s="14"/>
      <c r="BQ1911" s="14"/>
      <c r="BR1911" s="14"/>
      <c r="BS1911" s="14"/>
      <c r="BT1911" s="14"/>
      <c r="BU1911" s="14"/>
      <c r="BV1911" s="14"/>
      <c r="BW1911" s="14"/>
      <c r="BX1911" s="14"/>
      <c r="BY1911" s="14"/>
      <c r="BZ1911" s="14"/>
      <c r="CA1911" s="14"/>
      <c r="CB1911" s="14"/>
      <c r="CC1911" s="14"/>
      <c r="CD1911" s="14"/>
      <c r="CE1911" s="14"/>
      <c r="CF1911" s="14"/>
      <c r="CG1911" s="14"/>
      <c r="CH1911" s="14"/>
      <c r="CI1911" s="14"/>
      <c r="CJ1911" s="14"/>
      <c r="CK1911" s="14"/>
      <c r="CL1911" s="14"/>
      <c r="CM1911" s="14"/>
      <c r="CN1911" s="14"/>
      <c r="CO1911" s="14"/>
      <c r="CP1911" s="14"/>
      <c r="CQ1911" s="14"/>
      <c r="CR1911" s="14"/>
      <c r="CS1911" s="14"/>
      <c r="CT1911" s="14"/>
      <c r="CU1911" s="14"/>
      <c r="CV1911" s="14"/>
      <c r="CW1911" s="14"/>
      <c r="CX1911" s="14"/>
      <c r="CY1911" s="14"/>
      <c r="CZ1911" s="14"/>
      <c r="DA1911" s="14"/>
      <c r="DB1911" s="14"/>
    </row>
    <row r="1912" spans="22:106" x14ac:dyDescent="0.2"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  <c r="AU1912" s="14"/>
      <c r="AV1912" s="14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  <c r="BH1912" s="14"/>
      <c r="BI1912" s="14"/>
      <c r="BJ1912" s="14"/>
      <c r="BK1912" s="14"/>
      <c r="BL1912" s="14"/>
      <c r="BM1912" s="14"/>
      <c r="BN1912" s="14"/>
      <c r="BO1912" s="14"/>
      <c r="BP1912" s="14"/>
      <c r="BQ1912" s="14"/>
      <c r="BR1912" s="14"/>
      <c r="BS1912" s="14"/>
      <c r="BT1912" s="14"/>
      <c r="BU1912" s="14"/>
      <c r="BV1912" s="14"/>
      <c r="BW1912" s="14"/>
      <c r="BX1912" s="14"/>
      <c r="BY1912" s="14"/>
      <c r="BZ1912" s="14"/>
      <c r="CA1912" s="14"/>
      <c r="CB1912" s="14"/>
      <c r="CC1912" s="14"/>
      <c r="CD1912" s="14"/>
      <c r="CE1912" s="14"/>
      <c r="CF1912" s="14"/>
      <c r="CG1912" s="14"/>
      <c r="CH1912" s="14"/>
      <c r="CI1912" s="14"/>
      <c r="CJ1912" s="14"/>
      <c r="CK1912" s="14"/>
      <c r="CL1912" s="14"/>
      <c r="CM1912" s="14"/>
      <c r="CN1912" s="14"/>
      <c r="CO1912" s="14"/>
      <c r="CP1912" s="14"/>
      <c r="CQ1912" s="14"/>
      <c r="CR1912" s="14"/>
      <c r="CS1912" s="14"/>
      <c r="CT1912" s="14"/>
      <c r="CU1912" s="14"/>
      <c r="CV1912" s="14"/>
      <c r="CW1912" s="14"/>
      <c r="CX1912" s="14"/>
      <c r="CY1912" s="14"/>
      <c r="CZ1912" s="14"/>
      <c r="DA1912" s="14"/>
      <c r="DB1912" s="14"/>
    </row>
    <row r="1913" spans="22:106" x14ac:dyDescent="0.2"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  <c r="AU1913" s="14"/>
      <c r="AV1913" s="14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  <c r="BH1913" s="14"/>
      <c r="BI1913" s="14"/>
      <c r="BJ1913" s="14"/>
      <c r="BK1913" s="14"/>
      <c r="BL1913" s="14"/>
      <c r="BM1913" s="14"/>
      <c r="BN1913" s="14"/>
      <c r="BO1913" s="14"/>
      <c r="BP1913" s="14"/>
      <c r="BQ1913" s="14"/>
      <c r="BR1913" s="14"/>
      <c r="BS1913" s="14"/>
      <c r="BT1913" s="14"/>
      <c r="BU1913" s="14"/>
      <c r="BV1913" s="14"/>
      <c r="BW1913" s="14"/>
      <c r="BX1913" s="14"/>
      <c r="BY1913" s="14"/>
      <c r="BZ1913" s="14"/>
      <c r="CA1913" s="14"/>
      <c r="CB1913" s="14"/>
      <c r="CC1913" s="14"/>
      <c r="CD1913" s="14"/>
      <c r="CE1913" s="14"/>
      <c r="CF1913" s="14"/>
      <c r="CG1913" s="14"/>
      <c r="CH1913" s="14"/>
      <c r="CI1913" s="14"/>
      <c r="CJ1913" s="14"/>
      <c r="CK1913" s="14"/>
      <c r="CL1913" s="14"/>
      <c r="CM1913" s="14"/>
      <c r="CN1913" s="14"/>
      <c r="CO1913" s="14"/>
      <c r="CP1913" s="14"/>
      <c r="CQ1913" s="14"/>
      <c r="CR1913" s="14"/>
      <c r="CS1913" s="14"/>
      <c r="CT1913" s="14"/>
      <c r="CU1913" s="14"/>
      <c r="CV1913" s="14"/>
      <c r="CW1913" s="14"/>
      <c r="CX1913" s="14"/>
      <c r="CY1913" s="14"/>
      <c r="CZ1913" s="14"/>
      <c r="DA1913" s="14"/>
      <c r="DB1913" s="14"/>
    </row>
    <row r="1914" spans="22:106" x14ac:dyDescent="0.2"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  <c r="AU1914" s="14"/>
      <c r="AV1914" s="14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  <c r="BH1914" s="14"/>
      <c r="BI1914" s="14"/>
      <c r="BJ1914" s="14"/>
      <c r="BK1914" s="14"/>
      <c r="BL1914" s="14"/>
      <c r="BM1914" s="14"/>
      <c r="BN1914" s="14"/>
      <c r="BO1914" s="14"/>
      <c r="BP1914" s="14"/>
      <c r="BQ1914" s="14"/>
      <c r="BR1914" s="14"/>
      <c r="BS1914" s="14"/>
      <c r="BT1914" s="14"/>
      <c r="BU1914" s="14"/>
      <c r="BV1914" s="14"/>
      <c r="BW1914" s="14"/>
      <c r="BX1914" s="14"/>
      <c r="BY1914" s="14"/>
      <c r="BZ1914" s="14"/>
      <c r="CA1914" s="14"/>
      <c r="CB1914" s="14"/>
      <c r="CC1914" s="14"/>
      <c r="CD1914" s="14"/>
      <c r="CE1914" s="14"/>
      <c r="CF1914" s="14"/>
      <c r="CG1914" s="14"/>
      <c r="CH1914" s="14"/>
      <c r="CI1914" s="14"/>
      <c r="CJ1914" s="14"/>
      <c r="CK1914" s="14"/>
      <c r="CL1914" s="14"/>
      <c r="CM1914" s="14"/>
      <c r="CN1914" s="14"/>
      <c r="CO1914" s="14"/>
      <c r="CP1914" s="14"/>
      <c r="CQ1914" s="14"/>
      <c r="CR1914" s="14"/>
      <c r="CS1914" s="14"/>
      <c r="CT1914" s="14"/>
      <c r="CU1914" s="14"/>
      <c r="CV1914" s="14"/>
      <c r="CW1914" s="14"/>
      <c r="CX1914" s="14"/>
      <c r="CY1914" s="14"/>
      <c r="CZ1914" s="14"/>
      <c r="DA1914" s="14"/>
      <c r="DB1914" s="14"/>
    </row>
    <row r="1915" spans="22:106" x14ac:dyDescent="0.2"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  <c r="AU1915" s="14"/>
      <c r="AV1915" s="14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  <c r="BH1915" s="14"/>
      <c r="BI1915" s="14"/>
      <c r="BJ1915" s="14"/>
      <c r="BK1915" s="14"/>
      <c r="BL1915" s="14"/>
      <c r="BM1915" s="14"/>
      <c r="BN1915" s="14"/>
      <c r="BO1915" s="14"/>
      <c r="BP1915" s="14"/>
      <c r="BQ1915" s="14"/>
      <c r="BR1915" s="14"/>
      <c r="BS1915" s="14"/>
      <c r="BT1915" s="14"/>
      <c r="BU1915" s="14"/>
      <c r="BV1915" s="14"/>
      <c r="BW1915" s="14"/>
      <c r="BX1915" s="14"/>
      <c r="BY1915" s="14"/>
      <c r="BZ1915" s="14"/>
      <c r="CA1915" s="14"/>
      <c r="CB1915" s="14"/>
      <c r="CC1915" s="14"/>
      <c r="CD1915" s="14"/>
      <c r="CE1915" s="14"/>
      <c r="CF1915" s="14"/>
      <c r="CG1915" s="14"/>
      <c r="CH1915" s="14"/>
      <c r="CI1915" s="14"/>
      <c r="CJ1915" s="14"/>
      <c r="CK1915" s="14"/>
      <c r="CL1915" s="14"/>
      <c r="CM1915" s="14"/>
      <c r="CN1915" s="14"/>
      <c r="CO1915" s="14"/>
      <c r="CP1915" s="14"/>
      <c r="CQ1915" s="14"/>
      <c r="CR1915" s="14"/>
      <c r="CS1915" s="14"/>
      <c r="CT1915" s="14"/>
      <c r="CU1915" s="14"/>
      <c r="CV1915" s="14"/>
      <c r="CW1915" s="14"/>
      <c r="CX1915" s="14"/>
      <c r="CY1915" s="14"/>
      <c r="CZ1915" s="14"/>
      <c r="DA1915" s="14"/>
      <c r="DB1915" s="14"/>
    </row>
    <row r="1916" spans="22:106" x14ac:dyDescent="0.2"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  <c r="AU1916" s="14"/>
      <c r="AV1916" s="14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  <c r="BH1916" s="14"/>
      <c r="BI1916" s="14"/>
      <c r="BJ1916" s="14"/>
      <c r="BK1916" s="14"/>
      <c r="BL1916" s="14"/>
      <c r="BM1916" s="14"/>
      <c r="BN1916" s="14"/>
      <c r="BO1916" s="14"/>
      <c r="BP1916" s="14"/>
      <c r="BQ1916" s="14"/>
      <c r="BR1916" s="14"/>
      <c r="BS1916" s="14"/>
      <c r="BT1916" s="14"/>
      <c r="BU1916" s="14"/>
      <c r="BV1916" s="14"/>
      <c r="BW1916" s="14"/>
      <c r="BX1916" s="14"/>
      <c r="BY1916" s="14"/>
      <c r="BZ1916" s="14"/>
      <c r="CA1916" s="14"/>
      <c r="CB1916" s="14"/>
      <c r="CC1916" s="14"/>
      <c r="CD1916" s="14"/>
      <c r="CE1916" s="14"/>
      <c r="CF1916" s="14"/>
      <c r="CG1916" s="14"/>
      <c r="CH1916" s="14"/>
      <c r="CI1916" s="14"/>
      <c r="CJ1916" s="14"/>
      <c r="CK1916" s="14"/>
      <c r="CL1916" s="14"/>
      <c r="CM1916" s="14"/>
      <c r="CN1916" s="14"/>
      <c r="CO1916" s="14"/>
      <c r="CP1916" s="14"/>
      <c r="CQ1916" s="14"/>
      <c r="CR1916" s="14"/>
      <c r="CS1916" s="14"/>
      <c r="CT1916" s="14"/>
      <c r="CU1916" s="14"/>
      <c r="CV1916" s="14"/>
      <c r="CW1916" s="14"/>
      <c r="CX1916" s="14"/>
      <c r="CY1916" s="14"/>
      <c r="CZ1916" s="14"/>
      <c r="DA1916" s="14"/>
      <c r="DB1916" s="14"/>
    </row>
    <row r="1917" spans="22:106" x14ac:dyDescent="0.2"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  <c r="AU1917" s="14"/>
      <c r="AV1917" s="14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  <c r="BH1917" s="14"/>
      <c r="BI1917" s="14"/>
      <c r="BJ1917" s="14"/>
      <c r="BK1917" s="14"/>
      <c r="BL1917" s="14"/>
      <c r="BM1917" s="14"/>
      <c r="BN1917" s="14"/>
      <c r="BO1917" s="14"/>
      <c r="BP1917" s="14"/>
      <c r="BQ1917" s="14"/>
      <c r="BR1917" s="14"/>
      <c r="BS1917" s="14"/>
      <c r="BT1917" s="14"/>
      <c r="BU1917" s="14"/>
      <c r="BV1917" s="14"/>
      <c r="BW1917" s="14"/>
      <c r="BX1917" s="14"/>
      <c r="BY1917" s="14"/>
      <c r="BZ1917" s="14"/>
      <c r="CA1917" s="14"/>
      <c r="CB1917" s="14"/>
      <c r="CC1917" s="14"/>
      <c r="CD1917" s="14"/>
      <c r="CE1917" s="14"/>
      <c r="CF1917" s="14"/>
      <c r="CG1917" s="14"/>
      <c r="CH1917" s="14"/>
      <c r="CI1917" s="14"/>
      <c r="CJ1917" s="14"/>
      <c r="CK1917" s="14"/>
      <c r="CL1917" s="14"/>
      <c r="CM1917" s="14"/>
      <c r="CN1917" s="14"/>
      <c r="CO1917" s="14"/>
      <c r="CP1917" s="14"/>
      <c r="CQ1917" s="14"/>
      <c r="CR1917" s="14"/>
      <c r="CS1917" s="14"/>
      <c r="CT1917" s="14"/>
      <c r="CU1917" s="14"/>
      <c r="CV1917" s="14"/>
      <c r="CW1917" s="14"/>
      <c r="CX1917" s="14"/>
      <c r="CY1917" s="14"/>
      <c r="CZ1917" s="14"/>
      <c r="DA1917" s="14"/>
      <c r="DB1917" s="14"/>
    </row>
    <row r="1918" spans="22:106" x14ac:dyDescent="0.2"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  <c r="AU1918" s="14"/>
      <c r="AV1918" s="14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  <c r="BJ1918" s="14"/>
      <c r="BK1918" s="14"/>
      <c r="BL1918" s="14"/>
      <c r="BM1918" s="14"/>
      <c r="BN1918" s="14"/>
      <c r="BO1918" s="14"/>
      <c r="BP1918" s="14"/>
      <c r="BQ1918" s="14"/>
      <c r="BR1918" s="14"/>
      <c r="BS1918" s="14"/>
      <c r="BT1918" s="14"/>
      <c r="BU1918" s="14"/>
      <c r="BV1918" s="14"/>
      <c r="BW1918" s="14"/>
      <c r="BX1918" s="14"/>
      <c r="BY1918" s="14"/>
      <c r="BZ1918" s="14"/>
      <c r="CA1918" s="14"/>
      <c r="CB1918" s="14"/>
      <c r="CC1918" s="14"/>
      <c r="CD1918" s="14"/>
      <c r="CE1918" s="14"/>
      <c r="CF1918" s="14"/>
      <c r="CG1918" s="14"/>
      <c r="CH1918" s="14"/>
      <c r="CI1918" s="14"/>
      <c r="CJ1918" s="14"/>
      <c r="CK1918" s="14"/>
      <c r="CL1918" s="14"/>
      <c r="CM1918" s="14"/>
      <c r="CN1918" s="14"/>
      <c r="CO1918" s="14"/>
      <c r="CP1918" s="14"/>
      <c r="CQ1918" s="14"/>
      <c r="CR1918" s="14"/>
      <c r="CS1918" s="14"/>
      <c r="CT1918" s="14"/>
      <c r="CU1918" s="14"/>
      <c r="CV1918" s="14"/>
      <c r="CW1918" s="14"/>
      <c r="CX1918" s="14"/>
      <c r="CY1918" s="14"/>
      <c r="CZ1918" s="14"/>
      <c r="DA1918" s="14"/>
      <c r="DB1918" s="14"/>
    </row>
    <row r="1919" spans="22:106" x14ac:dyDescent="0.2"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  <c r="AU1919" s="14"/>
      <c r="AV1919" s="14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  <c r="BH1919" s="14"/>
      <c r="BI1919" s="14"/>
      <c r="BJ1919" s="14"/>
      <c r="BK1919" s="14"/>
      <c r="BL1919" s="14"/>
      <c r="BM1919" s="14"/>
      <c r="BN1919" s="14"/>
      <c r="BO1919" s="14"/>
      <c r="BP1919" s="14"/>
      <c r="BQ1919" s="14"/>
      <c r="BR1919" s="14"/>
      <c r="BS1919" s="14"/>
      <c r="BT1919" s="14"/>
      <c r="BU1919" s="14"/>
      <c r="BV1919" s="14"/>
      <c r="BW1919" s="14"/>
      <c r="BX1919" s="14"/>
      <c r="BY1919" s="14"/>
      <c r="BZ1919" s="14"/>
      <c r="CA1919" s="14"/>
      <c r="CB1919" s="14"/>
      <c r="CC1919" s="14"/>
      <c r="CD1919" s="14"/>
      <c r="CE1919" s="14"/>
      <c r="CF1919" s="14"/>
      <c r="CG1919" s="14"/>
      <c r="CH1919" s="14"/>
      <c r="CI1919" s="14"/>
      <c r="CJ1919" s="14"/>
      <c r="CK1919" s="14"/>
      <c r="CL1919" s="14"/>
      <c r="CM1919" s="14"/>
      <c r="CN1919" s="14"/>
      <c r="CO1919" s="14"/>
      <c r="CP1919" s="14"/>
      <c r="CQ1919" s="14"/>
      <c r="CR1919" s="14"/>
      <c r="CS1919" s="14"/>
      <c r="CT1919" s="14"/>
      <c r="CU1919" s="14"/>
      <c r="CV1919" s="14"/>
      <c r="CW1919" s="14"/>
      <c r="CX1919" s="14"/>
      <c r="CY1919" s="14"/>
      <c r="CZ1919" s="14"/>
      <c r="DA1919" s="14"/>
      <c r="DB1919" s="14"/>
    </row>
    <row r="1920" spans="22:106" x14ac:dyDescent="0.2"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  <c r="AU1920" s="14"/>
      <c r="AV1920" s="14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  <c r="BH1920" s="14"/>
      <c r="BI1920" s="14"/>
      <c r="BJ1920" s="14"/>
      <c r="BK1920" s="14"/>
      <c r="BL1920" s="14"/>
      <c r="BM1920" s="14"/>
      <c r="BN1920" s="14"/>
      <c r="BO1920" s="14"/>
      <c r="BP1920" s="14"/>
      <c r="BQ1920" s="14"/>
      <c r="BR1920" s="14"/>
      <c r="BS1920" s="14"/>
      <c r="BT1920" s="14"/>
      <c r="BU1920" s="14"/>
      <c r="BV1920" s="14"/>
      <c r="BW1920" s="14"/>
      <c r="BX1920" s="14"/>
      <c r="BY1920" s="14"/>
      <c r="BZ1920" s="14"/>
      <c r="CA1920" s="14"/>
      <c r="CB1920" s="14"/>
      <c r="CC1920" s="14"/>
      <c r="CD1920" s="14"/>
      <c r="CE1920" s="14"/>
      <c r="CF1920" s="14"/>
      <c r="CG1920" s="14"/>
      <c r="CH1920" s="14"/>
      <c r="CI1920" s="14"/>
      <c r="CJ1920" s="14"/>
      <c r="CK1920" s="14"/>
      <c r="CL1920" s="14"/>
      <c r="CM1920" s="14"/>
      <c r="CN1920" s="14"/>
      <c r="CO1920" s="14"/>
      <c r="CP1920" s="14"/>
      <c r="CQ1920" s="14"/>
      <c r="CR1920" s="14"/>
      <c r="CS1920" s="14"/>
      <c r="CT1920" s="14"/>
      <c r="CU1920" s="14"/>
      <c r="CV1920" s="14"/>
      <c r="CW1920" s="14"/>
      <c r="CX1920" s="14"/>
      <c r="CY1920" s="14"/>
      <c r="CZ1920" s="14"/>
      <c r="DA1920" s="14"/>
      <c r="DB1920" s="14"/>
    </row>
    <row r="1921" spans="22:106" x14ac:dyDescent="0.2"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  <c r="AU1921" s="14"/>
      <c r="AV1921" s="14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  <c r="BH1921" s="14"/>
      <c r="BI1921" s="14"/>
      <c r="BJ1921" s="14"/>
      <c r="BK1921" s="14"/>
      <c r="BL1921" s="14"/>
      <c r="BM1921" s="14"/>
      <c r="BN1921" s="14"/>
      <c r="BO1921" s="14"/>
      <c r="BP1921" s="14"/>
      <c r="BQ1921" s="14"/>
      <c r="BR1921" s="14"/>
      <c r="BS1921" s="14"/>
      <c r="BT1921" s="14"/>
      <c r="BU1921" s="14"/>
      <c r="BV1921" s="14"/>
      <c r="BW1921" s="14"/>
      <c r="BX1921" s="14"/>
      <c r="BY1921" s="14"/>
      <c r="BZ1921" s="14"/>
      <c r="CA1921" s="14"/>
      <c r="CB1921" s="14"/>
      <c r="CC1921" s="14"/>
      <c r="CD1921" s="14"/>
      <c r="CE1921" s="14"/>
      <c r="CF1921" s="14"/>
      <c r="CG1921" s="14"/>
      <c r="CH1921" s="14"/>
      <c r="CI1921" s="14"/>
      <c r="CJ1921" s="14"/>
      <c r="CK1921" s="14"/>
      <c r="CL1921" s="14"/>
      <c r="CM1921" s="14"/>
      <c r="CN1921" s="14"/>
      <c r="CO1921" s="14"/>
      <c r="CP1921" s="14"/>
      <c r="CQ1921" s="14"/>
      <c r="CR1921" s="14"/>
      <c r="CS1921" s="14"/>
      <c r="CT1921" s="14"/>
      <c r="CU1921" s="14"/>
      <c r="CV1921" s="14"/>
      <c r="CW1921" s="14"/>
      <c r="CX1921" s="14"/>
      <c r="CY1921" s="14"/>
      <c r="CZ1921" s="14"/>
      <c r="DA1921" s="14"/>
      <c r="DB1921" s="14"/>
    </row>
    <row r="1922" spans="22:106" x14ac:dyDescent="0.2"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  <c r="AU1922" s="14"/>
      <c r="AV1922" s="14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  <c r="BH1922" s="14"/>
      <c r="BI1922" s="14"/>
      <c r="BJ1922" s="14"/>
      <c r="BK1922" s="14"/>
      <c r="BL1922" s="14"/>
      <c r="BM1922" s="14"/>
      <c r="BN1922" s="14"/>
      <c r="BO1922" s="14"/>
      <c r="BP1922" s="14"/>
      <c r="BQ1922" s="14"/>
      <c r="BR1922" s="14"/>
      <c r="BS1922" s="14"/>
      <c r="BT1922" s="14"/>
      <c r="BU1922" s="14"/>
      <c r="BV1922" s="14"/>
      <c r="BW1922" s="14"/>
      <c r="BX1922" s="14"/>
      <c r="BY1922" s="14"/>
      <c r="BZ1922" s="14"/>
      <c r="CA1922" s="14"/>
      <c r="CB1922" s="14"/>
      <c r="CC1922" s="14"/>
      <c r="CD1922" s="14"/>
      <c r="CE1922" s="14"/>
      <c r="CF1922" s="14"/>
      <c r="CG1922" s="14"/>
      <c r="CH1922" s="14"/>
      <c r="CI1922" s="14"/>
      <c r="CJ1922" s="14"/>
      <c r="CK1922" s="14"/>
      <c r="CL1922" s="14"/>
      <c r="CM1922" s="14"/>
      <c r="CN1922" s="14"/>
      <c r="CO1922" s="14"/>
      <c r="CP1922" s="14"/>
      <c r="CQ1922" s="14"/>
      <c r="CR1922" s="14"/>
      <c r="CS1922" s="14"/>
      <c r="CT1922" s="14"/>
      <c r="CU1922" s="14"/>
      <c r="CV1922" s="14"/>
      <c r="CW1922" s="14"/>
      <c r="CX1922" s="14"/>
      <c r="CY1922" s="14"/>
      <c r="CZ1922" s="14"/>
      <c r="DA1922" s="14"/>
      <c r="DB1922" s="14"/>
    </row>
    <row r="1923" spans="22:106" x14ac:dyDescent="0.2"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  <c r="AU1923" s="14"/>
      <c r="AV1923" s="14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  <c r="BH1923" s="14"/>
      <c r="BI1923" s="14"/>
      <c r="BJ1923" s="14"/>
      <c r="BK1923" s="14"/>
      <c r="BL1923" s="14"/>
      <c r="BM1923" s="14"/>
      <c r="BN1923" s="14"/>
      <c r="BO1923" s="14"/>
      <c r="BP1923" s="14"/>
      <c r="BQ1923" s="14"/>
      <c r="BR1923" s="14"/>
      <c r="BS1923" s="14"/>
      <c r="BT1923" s="14"/>
      <c r="BU1923" s="14"/>
      <c r="BV1923" s="14"/>
      <c r="BW1923" s="14"/>
      <c r="BX1923" s="14"/>
      <c r="BY1923" s="14"/>
      <c r="BZ1923" s="14"/>
      <c r="CA1923" s="14"/>
      <c r="CB1923" s="14"/>
      <c r="CC1923" s="14"/>
      <c r="CD1923" s="14"/>
      <c r="CE1923" s="14"/>
      <c r="CF1923" s="14"/>
      <c r="CG1923" s="14"/>
      <c r="CH1923" s="14"/>
      <c r="CI1923" s="14"/>
      <c r="CJ1923" s="14"/>
      <c r="CK1923" s="14"/>
      <c r="CL1923" s="14"/>
      <c r="CM1923" s="14"/>
      <c r="CN1923" s="14"/>
      <c r="CO1923" s="14"/>
      <c r="CP1923" s="14"/>
      <c r="CQ1923" s="14"/>
      <c r="CR1923" s="14"/>
      <c r="CS1923" s="14"/>
      <c r="CT1923" s="14"/>
      <c r="CU1923" s="14"/>
      <c r="CV1923" s="14"/>
      <c r="CW1923" s="14"/>
      <c r="CX1923" s="14"/>
      <c r="CY1923" s="14"/>
      <c r="CZ1923" s="14"/>
      <c r="DA1923" s="14"/>
      <c r="DB1923" s="14"/>
    </row>
    <row r="1924" spans="22:106" x14ac:dyDescent="0.2"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  <c r="AU1924" s="14"/>
      <c r="AV1924" s="14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  <c r="BH1924" s="14"/>
      <c r="BI1924" s="14"/>
      <c r="BJ1924" s="14"/>
      <c r="BK1924" s="14"/>
      <c r="BL1924" s="14"/>
      <c r="BM1924" s="14"/>
      <c r="BN1924" s="14"/>
      <c r="BO1924" s="14"/>
      <c r="BP1924" s="14"/>
      <c r="BQ1924" s="14"/>
      <c r="BR1924" s="14"/>
      <c r="BS1924" s="14"/>
      <c r="BT1924" s="14"/>
      <c r="BU1924" s="14"/>
      <c r="BV1924" s="14"/>
      <c r="BW1924" s="14"/>
      <c r="BX1924" s="14"/>
      <c r="BY1924" s="14"/>
      <c r="BZ1924" s="14"/>
      <c r="CA1924" s="14"/>
      <c r="CB1924" s="14"/>
      <c r="CC1924" s="14"/>
      <c r="CD1924" s="14"/>
      <c r="CE1924" s="14"/>
      <c r="CF1924" s="14"/>
      <c r="CG1924" s="14"/>
      <c r="CH1924" s="14"/>
      <c r="CI1924" s="14"/>
      <c r="CJ1924" s="14"/>
      <c r="CK1924" s="14"/>
      <c r="CL1924" s="14"/>
      <c r="CM1924" s="14"/>
      <c r="CN1924" s="14"/>
      <c r="CO1924" s="14"/>
      <c r="CP1924" s="14"/>
      <c r="CQ1924" s="14"/>
      <c r="CR1924" s="14"/>
      <c r="CS1924" s="14"/>
      <c r="CT1924" s="14"/>
      <c r="CU1924" s="14"/>
      <c r="CV1924" s="14"/>
      <c r="CW1924" s="14"/>
      <c r="CX1924" s="14"/>
      <c r="CY1924" s="14"/>
      <c r="CZ1924" s="14"/>
      <c r="DA1924" s="14"/>
      <c r="DB1924" s="14"/>
    </row>
    <row r="1925" spans="22:106" x14ac:dyDescent="0.2"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  <c r="AU1925" s="14"/>
      <c r="AV1925" s="14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  <c r="BH1925" s="14"/>
      <c r="BI1925" s="14"/>
      <c r="BJ1925" s="14"/>
      <c r="BK1925" s="14"/>
      <c r="BL1925" s="14"/>
      <c r="BM1925" s="14"/>
      <c r="BN1925" s="14"/>
      <c r="BO1925" s="14"/>
      <c r="BP1925" s="14"/>
      <c r="BQ1925" s="14"/>
      <c r="BR1925" s="14"/>
      <c r="BS1925" s="14"/>
      <c r="BT1925" s="14"/>
      <c r="BU1925" s="14"/>
      <c r="BV1925" s="14"/>
      <c r="BW1925" s="14"/>
      <c r="BX1925" s="14"/>
      <c r="BY1925" s="14"/>
      <c r="BZ1925" s="14"/>
      <c r="CA1925" s="14"/>
      <c r="CB1925" s="14"/>
      <c r="CC1925" s="14"/>
      <c r="CD1925" s="14"/>
      <c r="CE1925" s="14"/>
      <c r="CF1925" s="14"/>
      <c r="CG1925" s="14"/>
      <c r="CH1925" s="14"/>
      <c r="CI1925" s="14"/>
      <c r="CJ1925" s="14"/>
      <c r="CK1925" s="14"/>
      <c r="CL1925" s="14"/>
      <c r="CM1925" s="14"/>
      <c r="CN1925" s="14"/>
      <c r="CO1925" s="14"/>
      <c r="CP1925" s="14"/>
      <c r="CQ1925" s="14"/>
      <c r="CR1925" s="14"/>
      <c r="CS1925" s="14"/>
      <c r="CT1925" s="14"/>
      <c r="CU1925" s="14"/>
      <c r="CV1925" s="14"/>
      <c r="CW1925" s="14"/>
      <c r="CX1925" s="14"/>
      <c r="CY1925" s="14"/>
      <c r="CZ1925" s="14"/>
      <c r="DA1925" s="14"/>
      <c r="DB1925" s="14"/>
    </row>
    <row r="1926" spans="22:106" x14ac:dyDescent="0.2"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  <c r="AU1926" s="14"/>
      <c r="AV1926" s="14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  <c r="BH1926" s="14"/>
      <c r="BI1926" s="14"/>
      <c r="BJ1926" s="14"/>
      <c r="BK1926" s="14"/>
      <c r="BL1926" s="14"/>
      <c r="BM1926" s="14"/>
      <c r="BN1926" s="14"/>
      <c r="BO1926" s="14"/>
      <c r="BP1926" s="14"/>
      <c r="BQ1926" s="14"/>
      <c r="BR1926" s="14"/>
      <c r="BS1926" s="14"/>
      <c r="BT1926" s="14"/>
      <c r="BU1926" s="14"/>
      <c r="BV1926" s="14"/>
      <c r="BW1926" s="14"/>
      <c r="BX1926" s="14"/>
      <c r="BY1926" s="14"/>
      <c r="BZ1926" s="14"/>
      <c r="CA1926" s="14"/>
      <c r="CB1926" s="14"/>
      <c r="CC1926" s="14"/>
      <c r="CD1926" s="14"/>
      <c r="CE1926" s="14"/>
      <c r="CF1926" s="14"/>
      <c r="CG1926" s="14"/>
      <c r="CH1926" s="14"/>
      <c r="CI1926" s="14"/>
      <c r="CJ1926" s="14"/>
      <c r="CK1926" s="14"/>
      <c r="CL1926" s="14"/>
      <c r="CM1926" s="14"/>
      <c r="CN1926" s="14"/>
      <c r="CO1926" s="14"/>
      <c r="CP1926" s="14"/>
      <c r="CQ1926" s="14"/>
      <c r="CR1926" s="14"/>
      <c r="CS1926" s="14"/>
      <c r="CT1926" s="14"/>
      <c r="CU1926" s="14"/>
      <c r="CV1926" s="14"/>
      <c r="CW1926" s="14"/>
      <c r="CX1926" s="14"/>
      <c r="CY1926" s="14"/>
      <c r="CZ1926" s="14"/>
      <c r="DA1926" s="14"/>
      <c r="DB1926" s="14"/>
    </row>
    <row r="1927" spans="22:106" x14ac:dyDescent="0.2"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  <c r="AU1927" s="14"/>
      <c r="AV1927" s="14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  <c r="BH1927" s="14"/>
      <c r="BI1927" s="14"/>
      <c r="BJ1927" s="14"/>
      <c r="BK1927" s="14"/>
      <c r="BL1927" s="14"/>
      <c r="BM1927" s="14"/>
      <c r="BN1927" s="14"/>
      <c r="BO1927" s="14"/>
      <c r="BP1927" s="14"/>
      <c r="BQ1927" s="14"/>
      <c r="BR1927" s="14"/>
      <c r="BS1927" s="14"/>
      <c r="BT1927" s="14"/>
      <c r="BU1927" s="14"/>
      <c r="BV1927" s="14"/>
      <c r="BW1927" s="14"/>
      <c r="BX1927" s="14"/>
      <c r="BY1927" s="14"/>
      <c r="BZ1927" s="14"/>
      <c r="CA1927" s="14"/>
      <c r="CB1927" s="14"/>
      <c r="CC1927" s="14"/>
      <c r="CD1927" s="14"/>
      <c r="CE1927" s="14"/>
      <c r="CF1927" s="14"/>
      <c r="CG1927" s="14"/>
      <c r="CH1927" s="14"/>
      <c r="CI1927" s="14"/>
      <c r="CJ1927" s="14"/>
      <c r="CK1927" s="14"/>
      <c r="CL1927" s="14"/>
      <c r="CM1927" s="14"/>
      <c r="CN1927" s="14"/>
      <c r="CO1927" s="14"/>
      <c r="CP1927" s="14"/>
      <c r="CQ1927" s="14"/>
      <c r="CR1927" s="14"/>
      <c r="CS1927" s="14"/>
      <c r="CT1927" s="14"/>
      <c r="CU1927" s="14"/>
      <c r="CV1927" s="14"/>
      <c r="CW1927" s="14"/>
      <c r="CX1927" s="14"/>
      <c r="CY1927" s="14"/>
      <c r="CZ1927" s="14"/>
      <c r="DA1927" s="14"/>
      <c r="DB1927" s="14"/>
    </row>
    <row r="1928" spans="22:106" x14ac:dyDescent="0.2"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  <c r="AU1928" s="14"/>
      <c r="AV1928" s="14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  <c r="BH1928" s="14"/>
      <c r="BI1928" s="14"/>
      <c r="BJ1928" s="14"/>
      <c r="BK1928" s="14"/>
      <c r="BL1928" s="14"/>
      <c r="BM1928" s="14"/>
      <c r="BN1928" s="14"/>
      <c r="BO1928" s="14"/>
      <c r="BP1928" s="14"/>
      <c r="BQ1928" s="14"/>
      <c r="BR1928" s="14"/>
      <c r="BS1928" s="14"/>
      <c r="BT1928" s="14"/>
      <c r="BU1928" s="14"/>
      <c r="BV1928" s="14"/>
      <c r="BW1928" s="14"/>
      <c r="BX1928" s="14"/>
      <c r="BY1928" s="14"/>
      <c r="BZ1928" s="14"/>
      <c r="CA1928" s="14"/>
      <c r="CB1928" s="14"/>
      <c r="CC1928" s="14"/>
      <c r="CD1928" s="14"/>
      <c r="CE1928" s="14"/>
      <c r="CF1928" s="14"/>
      <c r="CG1928" s="14"/>
      <c r="CH1928" s="14"/>
      <c r="CI1928" s="14"/>
      <c r="CJ1928" s="14"/>
      <c r="CK1928" s="14"/>
      <c r="CL1928" s="14"/>
      <c r="CM1928" s="14"/>
      <c r="CN1928" s="14"/>
      <c r="CO1928" s="14"/>
      <c r="CP1928" s="14"/>
      <c r="CQ1928" s="14"/>
      <c r="CR1928" s="14"/>
      <c r="CS1928" s="14"/>
      <c r="CT1928" s="14"/>
      <c r="CU1928" s="14"/>
      <c r="CV1928" s="14"/>
      <c r="CW1928" s="14"/>
      <c r="CX1928" s="14"/>
      <c r="CY1928" s="14"/>
      <c r="CZ1928" s="14"/>
      <c r="DA1928" s="14"/>
      <c r="DB1928" s="14"/>
    </row>
    <row r="1929" spans="22:106" x14ac:dyDescent="0.2"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  <c r="AU1929" s="14"/>
      <c r="AV1929" s="14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  <c r="BH1929" s="14"/>
      <c r="BI1929" s="14"/>
      <c r="BJ1929" s="14"/>
      <c r="BK1929" s="14"/>
      <c r="BL1929" s="14"/>
      <c r="BM1929" s="14"/>
      <c r="BN1929" s="14"/>
      <c r="BO1929" s="14"/>
      <c r="BP1929" s="14"/>
      <c r="BQ1929" s="14"/>
      <c r="BR1929" s="14"/>
      <c r="BS1929" s="14"/>
      <c r="BT1929" s="14"/>
      <c r="BU1929" s="14"/>
      <c r="BV1929" s="14"/>
      <c r="BW1929" s="14"/>
      <c r="BX1929" s="14"/>
      <c r="BY1929" s="14"/>
      <c r="BZ1929" s="14"/>
      <c r="CA1929" s="14"/>
      <c r="CB1929" s="14"/>
      <c r="CC1929" s="14"/>
      <c r="CD1929" s="14"/>
      <c r="CE1929" s="14"/>
      <c r="CF1929" s="14"/>
      <c r="CG1929" s="14"/>
      <c r="CH1929" s="14"/>
      <c r="CI1929" s="14"/>
      <c r="CJ1929" s="14"/>
      <c r="CK1929" s="14"/>
      <c r="CL1929" s="14"/>
      <c r="CM1929" s="14"/>
      <c r="CN1929" s="14"/>
      <c r="CO1929" s="14"/>
      <c r="CP1929" s="14"/>
      <c r="CQ1929" s="14"/>
      <c r="CR1929" s="14"/>
      <c r="CS1929" s="14"/>
      <c r="CT1929" s="14"/>
      <c r="CU1929" s="14"/>
      <c r="CV1929" s="14"/>
      <c r="CW1929" s="14"/>
      <c r="CX1929" s="14"/>
      <c r="CY1929" s="14"/>
      <c r="CZ1929" s="14"/>
      <c r="DA1929" s="14"/>
      <c r="DB1929" s="14"/>
    </row>
    <row r="1930" spans="22:106" x14ac:dyDescent="0.2"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  <c r="BJ1930" s="14"/>
      <c r="BK1930" s="14"/>
      <c r="BL1930" s="14"/>
      <c r="BM1930" s="14"/>
      <c r="BN1930" s="14"/>
      <c r="BO1930" s="14"/>
      <c r="BP1930" s="14"/>
      <c r="BQ1930" s="14"/>
      <c r="BR1930" s="14"/>
      <c r="BS1930" s="14"/>
      <c r="BT1930" s="14"/>
      <c r="BU1930" s="14"/>
      <c r="BV1930" s="14"/>
      <c r="BW1930" s="14"/>
      <c r="BX1930" s="14"/>
      <c r="BY1930" s="14"/>
      <c r="BZ1930" s="14"/>
      <c r="CA1930" s="14"/>
      <c r="CB1930" s="14"/>
      <c r="CC1930" s="14"/>
      <c r="CD1930" s="14"/>
      <c r="CE1930" s="14"/>
      <c r="CF1930" s="14"/>
      <c r="CG1930" s="14"/>
      <c r="CH1930" s="14"/>
      <c r="CI1930" s="14"/>
      <c r="CJ1930" s="14"/>
      <c r="CK1930" s="14"/>
      <c r="CL1930" s="14"/>
      <c r="CM1930" s="14"/>
      <c r="CN1930" s="14"/>
      <c r="CO1930" s="14"/>
      <c r="CP1930" s="14"/>
      <c r="CQ1930" s="14"/>
      <c r="CR1930" s="14"/>
      <c r="CS1930" s="14"/>
      <c r="CT1930" s="14"/>
      <c r="CU1930" s="14"/>
      <c r="CV1930" s="14"/>
      <c r="CW1930" s="14"/>
      <c r="CX1930" s="14"/>
      <c r="CY1930" s="14"/>
      <c r="CZ1930" s="14"/>
      <c r="DA1930" s="14"/>
      <c r="DB1930" s="14"/>
    </row>
    <row r="1931" spans="22:106" x14ac:dyDescent="0.2"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  <c r="AU1931" s="14"/>
      <c r="AV1931" s="14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  <c r="BH1931" s="14"/>
      <c r="BI1931" s="14"/>
      <c r="BJ1931" s="14"/>
      <c r="BK1931" s="14"/>
      <c r="BL1931" s="14"/>
      <c r="BM1931" s="14"/>
      <c r="BN1931" s="14"/>
      <c r="BO1931" s="14"/>
      <c r="BP1931" s="14"/>
      <c r="BQ1931" s="14"/>
      <c r="BR1931" s="14"/>
      <c r="BS1931" s="14"/>
      <c r="BT1931" s="14"/>
      <c r="BU1931" s="14"/>
      <c r="BV1931" s="14"/>
      <c r="BW1931" s="14"/>
      <c r="BX1931" s="14"/>
      <c r="BY1931" s="14"/>
      <c r="BZ1931" s="14"/>
      <c r="CA1931" s="14"/>
      <c r="CB1931" s="14"/>
      <c r="CC1931" s="14"/>
      <c r="CD1931" s="14"/>
      <c r="CE1931" s="14"/>
      <c r="CF1931" s="14"/>
      <c r="CG1931" s="14"/>
      <c r="CH1931" s="14"/>
      <c r="CI1931" s="14"/>
      <c r="CJ1931" s="14"/>
      <c r="CK1931" s="14"/>
      <c r="CL1931" s="14"/>
      <c r="CM1931" s="14"/>
      <c r="CN1931" s="14"/>
      <c r="CO1931" s="14"/>
      <c r="CP1931" s="14"/>
      <c r="CQ1931" s="14"/>
      <c r="CR1931" s="14"/>
      <c r="CS1931" s="14"/>
      <c r="CT1931" s="14"/>
      <c r="CU1931" s="14"/>
      <c r="CV1931" s="14"/>
      <c r="CW1931" s="14"/>
      <c r="CX1931" s="14"/>
      <c r="CY1931" s="14"/>
      <c r="CZ1931" s="14"/>
      <c r="DA1931" s="14"/>
      <c r="DB1931" s="14"/>
    </row>
    <row r="1932" spans="22:106" x14ac:dyDescent="0.2"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  <c r="AU1932" s="14"/>
      <c r="AV1932" s="14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  <c r="BH1932" s="14"/>
      <c r="BI1932" s="14"/>
      <c r="BJ1932" s="14"/>
      <c r="BK1932" s="14"/>
      <c r="BL1932" s="14"/>
      <c r="BM1932" s="14"/>
      <c r="BN1932" s="14"/>
      <c r="BO1932" s="14"/>
      <c r="BP1932" s="14"/>
      <c r="BQ1932" s="14"/>
      <c r="BR1932" s="14"/>
      <c r="BS1932" s="14"/>
      <c r="BT1932" s="14"/>
      <c r="BU1932" s="14"/>
      <c r="BV1932" s="14"/>
      <c r="BW1932" s="14"/>
      <c r="BX1932" s="14"/>
      <c r="BY1932" s="14"/>
      <c r="BZ1932" s="14"/>
      <c r="CA1932" s="14"/>
      <c r="CB1932" s="14"/>
      <c r="CC1932" s="14"/>
      <c r="CD1932" s="14"/>
      <c r="CE1932" s="14"/>
      <c r="CF1932" s="14"/>
      <c r="CG1932" s="14"/>
      <c r="CH1932" s="14"/>
      <c r="CI1932" s="14"/>
      <c r="CJ1932" s="14"/>
      <c r="CK1932" s="14"/>
      <c r="CL1932" s="14"/>
      <c r="CM1932" s="14"/>
      <c r="CN1932" s="14"/>
      <c r="CO1932" s="14"/>
      <c r="CP1932" s="14"/>
      <c r="CQ1932" s="14"/>
      <c r="CR1932" s="14"/>
      <c r="CS1932" s="14"/>
      <c r="CT1932" s="14"/>
      <c r="CU1932" s="14"/>
      <c r="CV1932" s="14"/>
      <c r="CW1932" s="14"/>
      <c r="CX1932" s="14"/>
      <c r="CY1932" s="14"/>
      <c r="CZ1932" s="14"/>
      <c r="DA1932" s="14"/>
      <c r="DB1932" s="14"/>
    </row>
    <row r="1933" spans="22:106" x14ac:dyDescent="0.2"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  <c r="AU1933" s="14"/>
      <c r="AV1933" s="14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  <c r="BH1933" s="14"/>
      <c r="BI1933" s="14"/>
      <c r="BJ1933" s="14"/>
      <c r="BK1933" s="14"/>
      <c r="BL1933" s="14"/>
      <c r="BM1933" s="14"/>
      <c r="BN1933" s="14"/>
      <c r="BO1933" s="14"/>
      <c r="BP1933" s="14"/>
      <c r="BQ1933" s="14"/>
      <c r="BR1933" s="14"/>
      <c r="BS1933" s="14"/>
      <c r="BT1933" s="14"/>
      <c r="BU1933" s="14"/>
      <c r="BV1933" s="14"/>
      <c r="BW1933" s="14"/>
      <c r="BX1933" s="14"/>
      <c r="BY1933" s="14"/>
      <c r="BZ1933" s="14"/>
      <c r="CA1933" s="14"/>
      <c r="CB1933" s="14"/>
      <c r="CC1933" s="14"/>
      <c r="CD1933" s="14"/>
      <c r="CE1933" s="14"/>
      <c r="CF1933" s="14"/>
      <c r="CG1933" s="14"/>
      <c r="CH1933" s="14"/>
      <c r="CI1933" s="14"/>
      <c r="CJ1933" s="14"/>
      <c r="CK1933" s="14"/>
      <c r="CL1933" s="14"/>
      <c r="CM1933" s="14"/>
      <c r="CN1933" s="14"/>
      <c r="CO1933" s="14"/>
      <c r="CP1933" s="14"/>
      <c r="CQ1933" s="14"/>
      <c r="CR1933" s="14"/>
      <c r="CS1933" s="14"/>
      <c r="CT1933" s="14"/>
      <c r="CU1933" s="14"/>
      <c r="CV1933" s="14"/>
      <c r="CW1933" s="14"/>
      <c r="CX1933" s="14"/>
      <c r="CY1933" s="14"/>
      <c r="CZ1933" s="14"/>
      <c r="DA1933" s="14"/>
      <c r="DB1933" s="14"/>
    </row>
    <row r="1934" spans="22:106" x14ac:dyDescent="0.2"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  <c r="AU1934" s="14"/>
      <c r="AV1934" s="14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  <c r="BH1934" s="14"/>
      <c r="BI1934" s="14"/>
      <c r="BJ1934" s="14"/>
      <c r="BK1934" s="14"/>
      <c r="BL1934" s="14"/>
      <c r="BM1934" s="14"/>
      <c r="BN1934" s="14"/>
      <c r="BO1934" s="14"/>
      <c r="BP1934" s="14"/>
      <c r="BQ1934" s="14"/>
      <c r="BR1934" s="14"/>
      <c r="BS1934" s="14"/>
      <c r="BT1934" s="14"/>
      <c r="BU1934" s="14"/>
      <c r="BV1934" s="14"/>
      <c r="BW1934" s="14"/>
      <c r="BX1934" s="14"/>
      <c r="BY1934" s="14"/>
      <c r="BZ1934" s="14"/>
      <c r="CA1934" s="14"/>
      <c r="CB1934" s="14"/>
      <c r="CC1934" s="14"/>
      <c r="CD1934" s="14"/>
      <c r="CE1934" s="14"/>
      <c r="CF1934" s="14"/>
      <c r="CG1934" s="14"/>
      <c r="CH1934" s="14"/>
      <c r="CI1934" s="14"/>
      <c r="CJ1934" s="14"/>
      <c r="CK1934" s="14"/>
      <c r="CL1934" s="14"/>
      <c r="CM1934" s="14"/>
      <c r="CN1934" s="14"/>
      <c r="CO1934" s="14"/>
      <c r="CP1934" s="14"/>
      <c r="CQ1934" s="14"/>
      <c r="CR1934" s="14"/>
      <c r="CS1934" s="14"/>
      <c r="CT1934" s="14"/>
      <c r="CU1934" s="14"/>
      <c r="CV1934" s="14"/>
      <c r="CW1934" s="14"/>
      <c r="CX1934" s="14"/>
      <c r="CY1934" s="14"/>
      <c r="CZ1934" s="14"/>
      <c r="DA1934" s="14"/>
      <c r="DB1934" s="14"/>
    </row>
    <row r="1935" spans="22:106" x14ac:dyDescent="0.2"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  <c r="AU1935" s="14"/>
      <c r="AV1935" s="14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  <c r="BH1935" s="14"/>
      <c r="BI1935" s="14"/>
      <c r="BJ1935" s="14"/>
      <c r="BK1935" s="14"/>
      <c r="BL1935" s="14"/>
      <c r="BM1935" s="14"/>
      <c r="BN1935" s="14"/>
      <c r="BO1935" s="14"/>
      <c r="BP1935" s="14"/>
      <c r="BQ1935" s="14"/>
      <c r="BR1935" s="14"/>
      <c r="BS1935" s="14"/>
      <c r="BT1935" s="14"/>
      <c r="BU1935" s="14"/>
      <c r="BV1935" s="14"/>
      <c r="BW1935" s="14"/>
      <c r="BX1935" s="14"/>
      <c r="BY1935" s="14"/>
      <c r="BZ1935" s="14"/>
      <c r="CA1935" s="14"/>
      <c r="CB1935" s="14"/>
      <c r="CC1935" s="14"/>
      <c r="CD1935" s="14"/>
      <c r="CE1935" s="14"/>
      <c r="CF1935" s="14"/>
      <c r="CG1935" s="14"/>
      <c r="CH1935" s="14"/>
      <c r="CI1935" s="14"/>
      <c r="CJ1935" s="14"/>
      <c r="CK1935" s="14"/>
      <c r="CL1935" s="14"/>
      <c r="CM1935" s="14"/>
      <c r="CN1935" s="14"/>
      <c r="CO1935" s="14"/>
      <c r="CP1935" s="14"/>
      <c r="CQ1935" s="14"/>
      <c r="CR1935" s="14"/>
      <c r="CS1935" s="14"/>
      <c r="CT1935" s="14"/>
      <c r="CU1935" s="14"/>
      <c r="CV1935" s="14"/>
      <c r="CW1935" s="14"/>
      <c r="CX1935" s="14"/>
      <c r="CY1935" s="14"/>
      <c r="CZ1935" s="14"/>
      <c r="DA1935" s="14"/>
      <c r="DB1935" s="14"/>
    </row>
    <row r="1936" spans="22:106" x14ac:dyDescent="0.2"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  <c r="AU1936" s="14"/>
      <c r="AV1936" s="14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  <c r="BH1936" s="14"/>
      <c r="BI1936" s="14"/>
      <c r="BJ1936" s="14"/>
      <c r="BK1936" s="14"/>
      <c r="BL1936" s="14"/>
      <c r="BM1936" s="14"/>
      <c r="BN1936" s="14"/>
      <c r="BO1936" s="14"/>
      <c r="BP1936" s="14"/>
      <c r="BQ1936" s="14"/>
      <c r="BR1936" s="14"/>
      <c r="BS1936" s="14"/>
      <c r="BT1936" s="14"/>
      <c r="BU1936" s="14"/>
      <c r="BV1936" s="14"/>
      <c r="BW1936" s="14"/>
      <c r="BX1936" s="14"/>
      <c r="BY1936" s="14"/>
      <c r="BZ1936" s="14"/>
      <c r="CA1936" s="14"/>
      <c r="CB1936" s="14"/>
      <c r="CC1936" s="14"/>
      <c r="CD1936" s="14"/>
      <c r="CE1936" s="14"/>
      <c r="CF1936" s="14"/>
      <c r="CG1936" s="14"/>
      <c r="CH1936" s="14"/>
      <c r="CI1936" s="14"/>
      <c r="CJ1936" s="14"/>
      <c r="CK1936" s="14"/>
      <c r="CL1936" s="14"/>
      <c r="CM1936" s="14"/>
      <c r="CN1936" s="14"/>
      <c r="CO1936" s="14"/>
      <c r="CP1936" s="14"/>
      <c r="CQ1936" s="14"/>
      <c r="CR1936" s="14"/>
      <c r="CS1936" s="14"/>
      <c r="CT1936" s="14"/>
      <c r="CU1936" s="14"/>
      <c r="CV1936" s="14"/>
      <c r="CW1936" s="14"/>
      <c r="CX1936" s="14"/>
      <c r="CY1936" s="14"/>
      <c r="CZ1936" s="14"/>
      <c r="DA1936" s="14"/>
      <c r="DB1936" s="14"/>
    </row>
    <row r="1937" spans="22:106" x14ac:dyDescent="0.2"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  <c r="AU1937" s="14"/>
      <c r="AV1937" s="14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  <c r="BH1937" s="14"/>
      <c r="BI1937" s="14"/>
      <c r="BJ1937" s="14"/>
      <c r="BK1937" s="14"/>
      <c r="BL1937" s="14"/>
      <c r="BM1937" s="14"/>
      <c r="BN1937" s="14"/>
      <c r="BO1937" s="14"/>
      <c r="BP1937" s="14"/>
      <c r="BQ1937" s="14"/>
      <c r="BR1937" s="14"/>
      <c r="BS1937" s="14"/>
      <c r="BT1937" s="14"/>
      <c r="BU1937" s="14"/>
      <c r="BV1937" s="14"/>
      <c r="BW1937" s="14"/>
      <c r="BX1937" s="14"/>
      <c r="BY1937" s="14"/>
      <c r="BZ1937" s="14"/>
      <c r="CA1937" s="14"/>
      <c r="CB1937" s="14"/>
      <c r="CC1937" s="14"/>
      <c r="CD1937" s="14"/>
      <c r="CE1937" s="14"/>
      <c r="CF1937" s="14"/>
      <c r="CG1937" s="14"/>
      <c r="CH1937" s="14"/>
      <c r="CI1937" s="14"/>
      <c r="CJ1937" s="14"/>
      <c r="CK1937" s="14"/>
      <c r="CL1937" s="14"/>
      <c r="CM1937" s="14"/>
      <c r="CN1937" s="14"/>
      <c r="CO1937" s="14"/>
      <c r="CP1937" s="14"/>
      <c r="CQ1937" s="14"/>
      <c r="CR1937" s="14"/>
      <c r="CS1937" s="14"/>
      <c r="CT1937" s="14"/>
      <c r="CU1937" s="14"/>
      <c r="CV1937" s="14"/>
      <c r="CW1937" s="14"/>
      <c r="CX1937" s="14"/>
      <c r="CY1937" s="14"/>
      <c r="CZ1937" s="14"/>
      <c r="DA1937" s="14"/>
      <c r="DB1937" s="14"/>
    </row>
    <row r="1938" spans="22:106" x14ac:dyDescent="0.2"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  <c r="AU1938" s="14"/>
      <c r="AV1938" s="14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  <c r="BH1938" s="14"/>
      <c r="BI1938" s="14"/>
      <c r="BJ1938" s="14"/>
      <c r="BK1938" s="14"/>
      <c r="BL1938" s="14"/>
      <c r="BM1938" s="14"/>
      <c r="BN1938" s="14"/>
      <c r="BO1938" s="14"/>
      <c r="BP1938" s="14"/>
      <c r="BQ1938" s="14"/>
      <c r="BR1938" s="14"/>
      <c r="BS1938" s="14"/>
      <c r="BT1938" s="14"/>
      <c r="BU1938" s="14"/>
      <c r="BV1938" s="14"/>
      <c r="BW1938" s="14"/>
      <c r="BX1938" s="14"/>
      <c r="BY1938" s="14"/>
      <c r="BZ1938" s="14"/>
      <c r="CA1938" s="14"/>
      <c r="CB1938" s="14"/>
      <c r="CC1938" s="14"/>
      <c r="CD1938" s="14"/>
      <c r="CE1938" s="14"/>
      <c r="CF1938" s="14"/>
      <c r="CG1938" s="14"/>
      <c r="CH1938" s="14"/>
      <c r="CI1938" s="14"/>
      <c r="CJ1938" s="14"/>
      <c r="CK1938" s="14"/>
      <c r="CL1938" s="14"/>
      <c r="CM1938" s="14"/>
      <c r="CN1938" s="14"/>
      <c r="CO1938" s="14"/>
      <c r="CP1938" s="14"/>
      <c r="CQ1938" s="14"/>
      <c r="CR1938" s="14"/>
      <c r="CS1938" s="14"/>
      <c r="CT1938" s="14"/>
      <c r="CU1938" s="14"/>
      <c r="CV1938" s="14"/>
      <c r="CW1938" s="14"/>
      <c r="CX1938" s="14"/>
      <c r="CY1938" s="14"/>
      <c r="CZ1938" s="14"/>
      <c r="DA1938" s="14"/>
      <c r="DB1938" s="14"/>
    </row>
    <row r="1939" spans="22:106" x14ac:dyDescent="0.2"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  <c r="AU1939" s="14"/>
      <c r="AV1939" s="14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  <c r="BH1939" s="14"/>
      <c r="BI1939" s="14"/>
      <c r="BJ1939" s="14"/>
      <c r="BK1939" s="14"/>
      <c r="BL1939" s="14"/>
      <c r="BM1939" s="14"/>
      <c r="BN1939" s="14"/>
      <c r="BO1939" s="14"/>
      <c r="BP1939" s="14"/>
      <c r="BQ1939" s="14"/>
      <c r="BR1939" s="14"/>
      <c r="BS1939" s="14"/>
      <c r="BT1939" s="14"/>
      <c r="BU1939" s="14"/>
      <c r="BV1939" s="14"/>
      <c r="BW1939" s="14"/>
      <c r="BX1939" s="14"/>
      <c r="BY1939" s="14"/>
      <c r="BZ1939" s="14"/>
      <c r="CA1939" s="14"/>
      <c r="CB1939" s="14"/>
      <c r="CC1939" s="14"/>
      <c r="CD1939" s="14"/>
      <c r="CE1939" s="14"/>
      <c r="CF1939" s="14"/>
      <c r="CG1939" s="14"/>
      <c r="CH1939" s="14"/>
      <c r="CI1939" s="14"/>
      <c r="CJ1939" s="14"/>
      <c r="CK1939" s="14"/>
      <c r="CL1939" s="14"/>
      <c r="CM1939" s="14"/>
      <c r="CN1939" s="14"/>
      <c r="CO1939" s="14"/>
      <c r="CP1939" s="14"/>
      <c r="CQ1939" s="14"/>
      <c r="CR1939" s="14"/>
      <c r="CS1939" s="14"/>
      <c r="CT1939" s="14"/>
      <c r="CU1939" s="14"/>
      <c r="CV1939" s="14"/>
      <c r="CW1939" s="14"/>
      <c r="CX1939" s="14"/>
      <c r="CY1939" s="14"/>
      <c r="CZ1939" s="14"/>
      <c r="DA1939" s="14"/>
      <c r="DB1939" s="14"/>
    </row>
    <row r="1940" spans="22:106" x14ac:dyDescent="0.2"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  <c r="AU1940" s="14"/>
      <c r="AV1940" s="14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  <c r="BH1940" s="14"/>
      <c r="BI1940" s="14"/>
      <c r="BJ1940" s="14"/>
      <c r="BK1940" s="14"/>
      <c r="BL1940" s="14"/>
      <c r="BM1940" s="14"/>
      <c r="BN1940" s="14"/>
      <c r="BO1940" s="14"/>
      <c r="BP1940" s="14"/>
      <c r="BQ1940" s="14"/>
      <c r="BR1940" s="14"/>
      <c r="BS1940" s="14"/>
      <c r="BT1940" s="14"/>
      <c r="BU1940" s="14"/>
      <c r="BV1940" s="14"/>
      <c r="BW1940" s="14"/>
      <c r="BX1940" s="14"/>
      <c r="BY1940" s="14"/>
      <c r="BZ1940" s="14"/>
      <c r="CA1940" s="14"/>
      <c r="CB1940" s="14"/>
      <c r="CC1940" s="14"/>
      <c r="CD1940" s="14"/>
      <c r="CE1940" s="14"/>
      <c r="CF1940" s="14"/>
      <c r="CG1940" s="14"/>
      <c r="CH1940" s="14"/>
      <c r="CI1940" s="14"/>
      <c r="CJ1940" s="14"/>
      <c r="CK1940" s="14"/>
      <c r="CL1940" s="14"/>
      <c r="CM1940" s="14"/>
      <c r="CN1940" s="14"/>
      <c r="CO1940" s="14"/>
      <c r="CP1940" s="14"/>
      <c r="CQ1940" s="14"/>
      <c r="CR1940" s="14"/>
      <c r="CS1940" s="14"/>
      <c r="CT1940" s="14"/>
      <c r="CU1940" s="14"/>
      <c r="CV1940" s="14"/>
      <c r="CW1940" s="14"/>
      <c r="CX1940" s="14"/>
      <c r="CY1940" s="14"/>
      <c r="CZ1940" s="14"/>
      <c r="DA1940" s="14"/>
      <c r="DB1940" s="14"/>
    </row>
    <row r="1941" spans="22:106" x14ac:dyDescent="0.2"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  <c r="AU1941" s="14"/>
      <c r="AV1941" s="14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  <c r="BH1941" s="14"/>
      <c r="BI1941" s="14"/>
      <c r="BJ1941" s="14"/>
      <c r="BK1941" s="14"/>
      <c r="BL1941" s="14"/>
      <c r="BM1941" s="14"/>
      <c r="BN1941" s="14"/>
      <c r="BO1941" s="14"/>
      <c r="BP1941" s="14"/>
      <c r="BQ1941" s="14"/>
      <c r="BR1941" s="14"/>
      <c r="BS1941" s="14"/>
      <c r="BT1941" s="14"/>
      <c r="BU1941" s="14"/>
      <c r="BV1941" s="14"/>
      <c r="BW1941" s="14"/>
      <c r="BX1941" s="14"/>
      <c r="BY1941" s="14"/>
      <c r="BZ1941" s="14"/>
      <c r="CA1941" s="14"/>
      <c r="CB1941" s="14"/>
      <c r="CC1941" s="14"/>
      <c r="CD1941" s="14"/>
      <c r="CE1941" s="14"/>
      <c r="CF1941" s="14"/>
      <c r="CG1941" s="14"/>
      <c r="CH1941" s="14"/>
      <c r="CI1941" s="14"/>
      <c r="CJ1941" s="14"/>
      <c r="CK1941" s="14"/>
      <c r="CL1941" s="14"/>
      <c r="CM1941" s="14"/>
      <c r="CN1941" s="14"/>
      <c r="CO1941" s="14"/>
      <c r="CP1941" s="14"/>
      <c r="CQ1941" s="14"/>
      <c r="CR1941" s="14"/>
      <c r="CS1941" s="14"/>
      <c r="CT1941" s="14"/>
      <c r="CU1941" s="14"/>
      <c r="CV1941" s="14"/>
      <c r="CW1941" s="14"/>
      <c r="CX1941" s="14"/>
      <c r="CY1941" s="14"/>
      <c r="CZ1941" s="14"/>
      <c r="DA1941" s="14"/>
      <c r="DB1941" s="14"/>
    </row>
    <row r="1942" spans="22:106" x14ac:dyDescent="0.2"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  <c r="AU1942" s="14"/>
      <c r="AV1942" s="14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  <c r="BH1942" s="14"/>
      <c r="BI1942" s="14"/>
      <c r="BJ1942" s="14"/>
      <c r="BK1942" s="14"/>
      <c r="BL1942" s="14"/>
      <c r="BM1942" s="14"/>
      <c r="BN1942" s="14"/>
      <c r="BO1942" s="14"/>
      <c r="BP1942" s="14"/>
      <c r="BQ1942" s="14"/>
      <c r="BR1942" s="14"/>
      <c r="BS1942" s="14"/>
      <c r="BT1942" s="14"/>
      <c r="BU1942" s="14"/>
      <c r="BV1942" s="14"/>
      <c r="BW1942" s="14"/>
      <c r="BX1942" s="14"/>
      <c r="BY1942" s="14"/>
      <c r="BZ1942" s="14"/>
      <c r="CA1942" s="14"/>
      <c r="CB1942" s="14"/>
      <c r="CC1942" s="14"/>
      <c r="CD1942" s="14"/>
      <c r="CE1942" s="14"/>
      <c r="CF1942" s="14"/>
      <c r="CG1942" s="14"/>
      <c r="CH1942" s="14"/>
      <c r="CI1942" s="14"/>
      <c r="CJ1942" s="14"/>
      <c r="CK1942" s="14"/>
      <c r="CL1942" s="14"/>
      <c r="CM1942" s="14"/>
      <c r="CN1942" s="14"/>
      <c r="CO1942" s="14"/>
      <c r="CP1942" s="14"/>
      <c r="CQ1942" s="14"/>
      <c r="CR1942" s="14"/>
      <c r="CS1942" s="14"/>
      <c r="CT1942" s="14"/>
      <c r="CU1942" s="14"/>
      <c r="CV1942" s="14"/>
      <c r="CW1942" s="14"/>
      <c r="CX1942" s="14"/>
      <c r="CY1942" s="14"/>
      <c r="CZ1942" s="14"/>
      <c r="DA1942" s="14"/>
      <c r="DB1942" s="14"/>
    </row>
    <row r="1943" spans="22:106" x14ac:dyDescent="0.2"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  <c r="AU1943" s="14"/>
      <c r="AV1943" s="14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  <c r="BH1943" s="14"/>
      <c r="BI1943" s="14"/>
      <c r="BJ1943" s="14"/>
      <c r="BK1943" s="14"/>
      <c r="BL1943" s="14"/>
      <c r="BM1943" s="14"/>
      <c r="BN1943" s="14"/>
      <c r="BO1943" s="14"/>
      <c r="BP1943" s="14"/>
      <c r="BQ1943" s="14"/>
      <c r="BR1943" s="14"/>
      <c r="BS1943" s="14"/>
      <c r="BT1943" s="14"/>
      <c r="BU1943" s="14"/>
      <c r="BV1943" s="14"/>
      <c r="BW1943" s="14"/>
      <c r="BX1943" s="14"/>
      <c r="BY1943" s="14"/>
      <c r="BZ1943" s="14"/>
      <c r="CA1943" s="14"/>
      <c r="CB1943" s="14"/>
      <c r="CC1943" s="14"/>
      <c r="CD1943" s="14"/>
      <c r="CE1943" s="14"/>
      <c r="CF1943" s="14"/>
      <c r="CG1943" s="14"/>
      <c r="CH1943" s="14"/>
      <c r="CI1943" s="14"/>
      <c r="CJ1943" s="14"/>
      <c r="CK1943" s="14"/>
      <c r="CL1943" s="14"/>
      <c r="CM1943" s="14"/>
      <c r="CN1943" s="14"/>
      <c r="CO1943" s="14"/>
      <c r="CP1943" s="14"/>
      <c r="CQ1943" s="14"/>
      <c r="CR1943" s="14"/>
      <c r="CS1943" s="14"/>
      <c r="CT1943" s="14"/>
      <c r="CU1943" s="14"/>
      <c r="CV1943" s="14"/>
      <c r="CW1943" s="14"/>
      <c r="CX1943" s="14"/>
      <c r="CY1943" s="14"/>
      <c r="CZ1943" s="14"/>
      <c r="DA1943" s="14"/>
      <c r="DB1943" s="14"/>
    </row>
    <row r="1944" spans="22:106" x14ac:dyDescent="0.2"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  <c r="AU1944" s="14"/>
      <c r="AV1944" s="14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  <c r="BH1944" s="14"/>
      <c r="BI1944" s="14"/>
      <c r="BJ1944" s="14"/>
      <c r="BK1944" s="14"/>
      <c r="BL1944" s="14"/>
      <c r="BM1944" s="14"/>
      <c r="BN1944" s="14"/>
      <c r="BO1944" s="14"/>
      <c r="BP1944" s="14"/>
      <c r="BQ1944" s="14"/>
      <c r="BR1944" s="14"/>
      <c r="BS1944" s="14"/>
      <c r="BT1944" s="14"/>
      <c r="BU1944" s="14"/>
      <c r="BV1944" s="14"/>
      <c r="BW1944" s="14"/>
      <c r="BX1944" s="14"/>
      <c r="BY1944" s="14"/>
      <c r="BZ1944" s="14"/>
      <c r="CA1944" s="14"/>
      <c r="CB1944" s="14"/>
      <c r="CC1944" s="14"/>
      <c r="CD1944" s="14"/>
      <c r="CE1944" s="14"/>
      <c r="CF1944" s="14"/>
      <c r="CG1944" s="14"/>
      <c r="CH1944" s="14"/>
      <c r="CI1944" s="14"/>
      <c r="CJ1944" s="14"/>
      <c r="CK1944" s="14"/>
      <c r="CL1944" s="14"/>
      <c r="CM1944" s="14"/>
      <c r="CN1944" s="14"/>
      <c r="CO1944" s="14"/>
      <c r="CP1944" s="14"/>
      <c r="CQ1944" s="14"/>
      <c r="CR1944" s="14"/>
      <c r="CS1944" s="14"/>
      <c r="CT1944" s="14"/>
      <c r="CU1944" s="14"/>
      <c r="CV1944" s="14"/>
      <c r="CW1944" s="14"/>
      <c r="CX1944" s="14"/>
      <c r="CY1944" s="14"/>
      <c r="CZ1944" s="14"/>
      <c r="DA1944" s="14"/>
      <c r="DB1944" s="14"/>
    </row>
    <row r="1945" spans="22:106" x14ac:dyDescent="0.2"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  <c r="AU1945" s="14"/>
      <c r="AV1945" s="14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  <c r="BH1945" s="14"/>
      <c r="BI1945" s="14"/>
      <c r="BJ1945" s="14"/>
      <c r="BK1945" s="14"/>
      <c r="BL1945" s="14"/>
      <c r="BM1945" s="14"/>
      <c r="BN1945" s="14"/>
      <c r="BO1945" s="14"/>
      <c r="BP1945" s="14"/>
      <c r="BQ1945" s="14"/>
      <c r="BR1945" s="14"/>
      <c r="BS1945" s="14"/>
      <c r="BT1945" s="14"/>
      <c r="BU1945" s="14"/>
      <c r="BV1945" s="14"/>
      <c r="BW1945" s="14"/>
      <c r="BX1945" s="14"/>
      <c r="BY1945" s="14"/>
      <c r="BZ1945" s="14"/>
      <c r="CA1945" s="14"/>
      <c r="CB1945" s="14"/>
      <c r="CC1945" s="14"/>
      <c r="CD1945" s="14"/>
      <c r="CE1945" s="14"/>
      <c r="CF1945" s="14"/>
      <c r="CG1945" s="14"/>
      <c r="CH1945" s="14"/>
      <c r="CI1945" s="14"/>
      <c r="CJ1945" s="14"/>
      <c r="CK1945" s="14"/>
      <c r="CL1945" s="14"/>
      <c r="CM1945" s="14"/>
      <c r="CN1945" s="14"/>
      <c r="CO1945" s="14"/>
      <c r="CP1945" s="14"/>
      <c r="CQ1945" s="14"/>
      <c r="CR1945" s="14"/>
      <c r="CS1945" s="14"/>
      <c r="CT1945" s="14"/>
      <c r="CU1945" s="14"/>
      <c r="CV1945" s="14"/>
      <c r="CW1945" s="14"/>
      <c r="CX1945" s="14"/>
      <c r="CY1945" s="14"/>
      <c r="CZ1945" s="14"/>
      <c r="DA1945" s="14"/>
      <c r="DB1945" s="14"/>
    </row>
    <row r="1946" spans="22:106" x14ac:dyDescent="0.2"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  <c r="AU1946" s="14"/>
      <c r="AV1946" s="14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  <c r="BH1946" s="14"/>
      <c r="BI1946" s="14"/>
      <c r="BJ1946" s="14"/>
      <c r="BK1946" s="14"/>
      <c r="BL1946" s="14"/>
      <c r="BM1946" s="14"/>
      <c r="BN1946" s="14"/>
      <c r="BO1946" s="14"/>
      <c r="BP1946" s="14"/>
      <c r="BQ1946" s="14"/>
      <c r="BR1946" s="14"/>
      <c r="BS1946" s="14"/>
      <c r="BT1946" s="14"/>
      <c r="BU1946" s="14"/>
      <c r="BV1946" s="14"/>
      <c r="BW1946" s="14"/>
      <c r="BX1946" s="14"/>
      <c r="BY1946" s="14"/>
      <c r="BZ1946" s="14"/>
      <c r="CA1946" s="14"/>
      <c r="CB1946" s="14"/>
      <c r="CC1946" s="14"/>
      <c r="CD1946" s="14"/>
      <c r="CE1946" s="14"/>
      <c r="CF1946" s="14"/>
      <c r="CG1946" s="14"/>
      <c r="CH1946" s="14"/>
      <c r="CI1946" s="14"/>
      <c r="CJ1946" s="14"/>
      <c r="CK1946" s="14"/>
      <c r="CL1946" s="14"/>
      <c r="CM1946" s="14"/>
      <c r="CN1946" s="14"/>
      <c r="CO1946" s="14"/>
      <c r="CP1946" s="14"/>
      <c r="CQ1946" s="14"/>
      <c r="CR1946" s="14"/>
      <c r="CS1946" s="14"/>
      <c r="CT1946" s="14"/>
      <c r="CU1946" s="14"/>
      <c r="CV1946" s="14"/>
      <c r="CW1946" s="14"/>
      <c r="CX1946" s="14"/>
      <c r="CY1946" s="14"/>
      <c r="CZ1946" s="14"/>
      <c r="DA1946" s="14"/>
      <c r="DB1946" s="14"/>
    </row>
    <row r="1947" spans="22:106" x14ac:dyDescent="0.2"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  <c r="AU1947" s="14"/>
      <c r="AV1947" s="14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  <c r="BH1947" s="14"/>
      <c r="BI1947" s="14"/>
      <c r="BJ1947" s="14"/>
      <c r="BK1947" s="14"/>
      <c r="BL1947" s="14"/>
      <c r="BM1947" s="14"/>
      <c r="BN1947" s="14"/>
      <c r="BO1947" s="14"/>
      <c r="BP1947" s="14"/>
      <c r="BQ1947" s="14"/>
      <c r="BR1947" s="14"/>
      <c r="BS1947" s="14"/>
      <c r="BT1947" s="14"/>
      <c r="BU1947" s="14"/>
      <c r="BV1947" s="14"/>
      <c r="BW1947" s="14"/>
      <c r="BX1947" s="14"/>
      <c r="BY1947" s="14"/>
      <c r="BZ1947" s="14"/>
      <c r="CA1947" s="14"/>
      <c r="CB1947" s="14"/>
      <c r="CC1947" s="14"/>
      <c r="CD1947" s="14"/>
      <c r="CE1947" s="14"/>
      <c r="CF1947" s="14"/>
      <c r="CG1947" s="14"/>
      <c r="CH1947" s="14"/>
      <c r="CI1947" s="14"/>
      <c r="CJ1947" s="14"/>
      <c r="CK1947" s="14"/>
      <c r="CL1947" s="14"/>
      <c r="CM1947" s="14"/>
      <c r="CN1947" s="14"/>
      <c r="CO1947" s="14"/>
      <c r="CP1947" s="14"/>
      <c r="CQ1947" s="14"/>
      <c r="CR1947" s="14"/>
      <c r="CS1947" s="14"/>
      <c r="CT1947" s="14"/>
      <c r="CU1947" s="14"/>
      <c r="CV1947" s="14"/>
      <c r="CW1947" s="14"/>
      <c r="CX1947" s="14"/>
      <c r="CY1947" s="14"/>
      <c r="CZ1947" s="14"/>
      <c r="DA1947" s="14"/>
      <c r="DB1947" s="14"/>
    </row>
    <row r="1948" spans="22:106" x14ac:dyDescent="0.2"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  <c r="AU1948" s="14"/>
      <c r="AV1948" s="14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  <c r="BH1948" s="14"/>
      <c r="BI1948" s="14"/>
      <c r="BJ1948" s="14"/>
      <c r="BK1948" s="14"/>
      <c r="BL1948" s="14"/>
      <c r="BM1948" s="14"/>
      <c r="BN1948" s="14"/>
      <c r="BO1948" s="14"/>
      <c r="BP1948" s="14"/>
      <c r="BQ1948" s="14"/>
      <c r="BR1948" s="14"/>
      <c r="BS1948" s="14"/>
      <c r="BT1948" s="14"/>
      <c r="BU1948" s="14"/>
      <c r="BV1948" s="14"/>
      <c r="BW1948" s="14"/>
      <c r="BX1948" s="14"/>
      <c r="BY1948" s="14"/>
      <c r="BZ1948" s="14"/>
      <c r="CA1948" s="14"/>
      <c r="CB1948" s="14"/>
      <c r="CC1948" s="14"/>
      <c r="CD1948" s="14"/>
      <c r="CE1948" s="14"/>
      <c r="CF1948" s="14"/>
      <c r="CG1948" s="14"/>
      <c r="CH1948" s="14"/>
      <c r="CI1948" s="14"/>
      <c r="CJ1948" s="14"/>
      <c r="CK1948" s="14"/>
      <c r="CL1948" s="14"/>
      <c r="CM1948" s="14"/>
      <c r="CN1948" s="14"/>
      <c r="CO1948" s="14"/>
      <c r="CP1948" s="14"/>
      <c r="CQ1948" s="14"/>
      <c r="CR1948" s="14"/>
      <c r="CS1948" s="14"/>
      <c r="CT1948" s="14"/>
      <c r="CU1948" s="14"/>
      <c r="CV1948" s="14"/>
      <c r="CW1948" s="14"/>
      <c r="CX1948" s="14"/>
      <c r="CY1948" s="14"/>
      <c r="CZ1948" s="14"/>
      <c r="DA1948" s="14"/>
      <c r="DB1948" s="14"/>
    </row>
    <row r="1949" spans="22:106" x14ac:dyDescent="0.2"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  <c r="AU1949" s="14"/>
      <c r="AV1949" s="14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  <c r="BH1949" s="14"/>
      <c r="BI1949" s="14"/>
      <c r="BJ1949" s="14"/>
      <c r="BK1949" s="14"/>
      <c r="BL1949" s="14"/>
      <c r="BM1949" s="14"/>
      <c r="BN1949" s="14"/>
      <c r="BO1949" s="14"/>
      <c r="BP1949" s="14"/>
      <c r="BQ1949" s="14"/>
      <c r="BR1949" s="14"/>
      <c r="BS1949" s="14"/>
      <c r="BT1949" s="14"/>
      <c r="BU1949" s="14"/>
      <c r="BV1949" s="14"/>
      <c r="BW1949" s="14"/>
      <c r="BX1949" s="14"/>
      <c r="BY1949" s="14"/>
      <c r="BZ1949" s="14"/>
      <c r="CA1949" s="14"/>
      <c r="CB1949" s="14"/>
      <c r="CC1949" s="14"/>
      <c r="CD1949" s="14"/>
      <c r="CE1949" s="14"/>
      <c r="CF1949" s="14"/>
      <c r="CG1949" s="14"/>
      <c r="CH1949" s="14"/>
      <c r="CI1949" s="14"/>
      <c r="CJ1949" s="14"/>
      <c r="CK1949" s="14"/>
      <c r="CL1949" s="14"/>
      <c r="CM1949" s="14"/>
      <c r="CN1949" s="14"/>
      <c r="CO1949" s="14"/>
      <c r="CP1949" s="14"/>
      <c r="CQ1949" s="14"/>
      <c r="CR1949" s="14"/>
      <c r="CS1949" s="14"/>
      <c r="CT1949" s="14"/>
      <c r="CU1949" s="14"/>
      <c r="CV1949" s="14"/>
      <c r="CW1949" s="14"/>
      <c r="CX1949" s="14"/>
      <c r="CY1949" s="14"/>
      <c r="CZ1949" s="14"/>
      <c r="DA1949" s="14"/>
      <c r="DB1949" s="14"/>
    </row>
    <row r="1950" spans="22:106" x14ac:dyDescent="0.2"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  <c r="AU1950" s="14"/>
      <c r="AV1950" s="14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  <c r="BH1950" s="14"/>
      <c r="BI1950" s="14"/>
      <c r="BJ1950" s="14"/>
      <c r="BK1950" s="14"/>
      <c r="BL1950" s="14"/>
      <c r="BM1950" s="14"/>
      <c r="BN1950" s="14"/>
      <c r="BO1950" s="14"/>
      <c r="BP1950" s="14"/>
      <c r="BQ1950" s="14"/>
      <c r="BR1950" s="14"/>
      <c r="BS1950" s="14"/>
      <c r="BT1950" s="14"/>
      <c r="BU1950" s="14"/>
      <c r="BV1950" s="14"/>
      <c r="BW1950" s="14"/>
      <c r="BX1950" s="14"/>
      <c r="BY1950" s="14"/>
      <c r="BZ1950" s="14"/>
      <c r="CA1950" s="14"/>
      <c r="CB1950" s="14"/>
      <c r="CC1950" s="14"/>
      <c r="CD1950" s="14"/>
      <c r="CE1950" s="14"/>
      <c r="CF1950" s="14"/>
      <c r="CG1950" s="14"/>
      <c r="CH1950" s="14"/>
      <c r="CI1950" s="14"/>
      <c r="CJ1950" s="14"/>
      <c r="CK1950" s="14"/>
      <c r="CL1950" s="14"/>
      <c r="CM1950" s="14"/>
      <c r="CN1950" s="14"/>
      <c r="CO1950" s="14"/>
      <c r="CP1950" s="14"/>
      <c r="CQ1950" s="14"/>
      <c r="CR1950" s="14"/>
      <c r="CS1950" s="14"/>
      <c r="CT1950" s="14"/>
      <c r="CU1950" s="14"/>
      <c r="CV1950" s="14"/>
      <c r="CW1950" s="14"/>
      <c r="CX1950" s="14"/>
      <c r="CY1950" s="14"/>
      <c r="CZ1950" s="14"/>
      <c r="DA1950" s="14"/>
      <c r="DB1950" s="14"/>
    </row>
    <row r="1951" spans="22:106" x14ac:dyDescent="0.2"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  <c r="AU1951" s="14"/>
      <c r="AV1951" s="14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  <c r="BH1951" s="14"/>
      <c r="BI1951" s="14"/>
      <c r="BJ1951" s="14"/>
      <c r="BK1951" s="14"/>
      <c r="BL1951" s="14"/>
      <c r="BM1951" s="14"/>
      <c r="BN1951" s="14"/>
      <c r="BO1951" s="14"/>
      <c r="BP1951" s="14"/>
      <c r="BQ1951" s="14"/>
      <c r="BR1951" s="14"/>
      <c r="BS1951" s="14"/>
      <c r="BT1951" s="14"/>
      <c r="BU1951" s="14"/>
      <c r="BV1951" s="14"/>
      <c r="BW1951" s="14"/>
      <c r="BX1951" s="14"/>
      <c r="BY1951" s="14"/>
      <c r="BZ1951" s="14"/>
      <c r="CA1951" s="14"/>
      <c r="CB1951" s="14"/>
      <c r="CC1951" s="14"/>
      <c r="CD1951" s="14"/>
      <c r="CE1951" s="14"/>
      <c r="CF1951" s="14"/>
      <c r="CG1951" s="14"/>
      <c r="CH1951" s="14"/>
      <c r="CI1951" s="14"/>
      <c r="CJ1951" s="14"/>
      <c r="CK1951" s="14"/>
      <c r="CL1951" s="14"/>
      <c r="CM1951" s="14"/>
      <c r="CN1951" s="14"/>
      <c r="CO1951" s="14"/>
      <c r="CP1951" s="14"/>
      <c r="CQ1951" s="14"/>
      <c r="CR1951" s="14"/>
      <c r="CS1951" s="14"/>
      <c r="CT1951" s="14"/>
      <c r="CU1951" s="14"/>
      <c r="CV1951" s="14"/>
      <c r="CW1951" s="14"/>
      <c r="CX1951" s="14"/>
      <c r="CY1951" s="14"/>
      <c r="CZ1951" s="14"/>
      <c r="DA1951" s="14"/>
      <c r="DB1951" s="14"/>
    </row>
    <row r="1952" spans="22:106" x14ac:dyDescent="0.2"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  <c r="BJ1952" s="14"/>
      <c r="BK1952" s="14"/>
      <c r="BL1952" s="14"/>
      <c r="BM1952" s="14"/>
      <c r="BN1952" s="14"/>
      <c r="BO1952" s="14"/>
      <c r="BP1952" s="14"/>
      <c r="BQ1952" s="14"/>
      <c r="BR1952" s="14"/>
      <c r="BS1952" s="14"/>
      <c r="BT1952" s="14"/>
      <c r="BU1952" s="14"/>
      <c r="BV1952" s="14"/>
      <c r="BW1952" s="14"/>
      <c r="BX1952" s="14"/>
      <c r="BY1952" s="14"/>
      <c r="BZ1952" s="14"/>
      <c r="CA1952" s="14"/>
      <c r="CB1952" s="14"/>
      <c r="CC1952" s="14"/>
      <c r="CD1952" s="14"/>
      <c r="CE1952" s="14"/>
      <c r="CF1952" s="14"/>
      <c r="CG1952" s="14"/>
      <c r="CH1952" s="14"/>
      <c r="CI1952" s="14"/>
      <c r="CJ1952" s="14"/>
      <c r="CK1952" s="14"/>
      <c r="CL1952" s="14"/>
      <c r="CM1952" s="14"/>
      <c r="CN1952" s="14"/>
      <c r="CO1952" s="14"/>
      <c r="CP1952" s="14"/>
      <c r="CQ1952" s="14"/>
      <c r="CR1952" s="14"/>
      <c r="CS1952" s="14"/>
      <c r="CT1952" s="14"/>
      <c r="CU1952" s="14"/>
      <c r="CV1952" s="14"/>
      <c r="CW1952" s="14"/>
      <c r="CX1952" s="14"/>
      <c r="CY1952" s="14"/>
      <c r="CZ1952" s="14"/>
      <c r="DA1952" s="14"/>
      <c r="DB1952" s="14"/>
    </row>
    <row r="1953" spans="22:106" x14ac:dyDescent="0.2"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  <c r="AU1953" s="14"/>
      <c r="AV1953" s="14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  <c r="BH1953" s="14"/>
      <c r="BI1953" s="14"/>
      <c r="BJ1953" s="14"/>
      <c r="BK1953" s="14"/>
      <c r="BL1953" s="14"/>
      <c r="BM1953" s="14"/>
      <c r="BN1953" s="14"/>
      <c r="BO1953" s="14"/>
      <c r="BP1953" s="14"/>
      <c r="BQ1953" s="14"/>
      <c r="BR1953" s="14"/>
      <c r="BS1953" s="14"/>
      <c r="BT1953" s="14"/>
      <c r="BU1953" s="14"/>
      <c r="BV1953" s="14"/>
      <c r="BW1953" s="14"/>
      <c r="BX1953" s="14"/>
      <c r="BY1953" s="14"/>
      <c r="BZ1953" s="14"/>
      <c r="CA1953" s="14"/>
      <c r="CB1953" s="14"/>
      <c r="CC1953" s="14"/>
      <c r="CD1953" s="14"/>
      <c r="CE1953" s="14"/>
      <c r="CF1953" s="14"/>
      <c r="CG1953" s="14"/>
      <c r="CH1953" s="14"/>
      <c r="CI1953" s="14"/>
      <c r="CJ1953" s="14"/>
      <c r="CK1953" s="14"/>
      <c r="CL1953" s="14"/>
      <c r="CM1953" s="14"/>
      <c r="CN1953" s="14"/>
      <c r="CO1953" s="14"/>
      <c r="CP1953" s="14"/>
      <c r="CQ1953" s="14"/>
      <c r="CR1953" s="14"/>
      <c r="CS1953" s="14"/>
      <c r="CT1953" s="14"/>
      <c r="CU1953" s="14"/>
      <c r="CV1953" s="14"/>
      <c r="CW1953" s="14"/>
      <c r="CX1953" s="14"/>
      <c r="CY1953" s="14"/>
      <c r="CZ1953" s="14"/>
      <c r="DA1953" s="14"/>
      <c r="DB1953" s="14"/>
    </row>
    <row r="1954" spans="22:106" x14ac:dyDescent="0.2"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  <c r="AU1954" s="14"/>
      <c r="AV1954" s="14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  <c r="BH1954" s="14"/>
      <c r="BI1954" s="14"/>
      <c r="BJ1954" s="14"/>
      <c r="BK1954" s="14"/>
      <c r="BL1954" s="14"/>
      <c r="BM1954" s="14"/>
      <c r="BN1954" s="14"/>
      <c r="BO1954" s="14"/>
      <c r="BP1954" s="14"/>
      <c r="BQ1954" s="14"/>
      <c r="BR1954" s="14"/>
      <c r="BS1954" s="14"/>
      <c r="BT1954" s="14"/>
      <c r="BU1954" s="14"/>
      <c r="BV1954" s="14"/>
      <c r="BW1954" s="14"/>
      <c r="BX1954" s="14"/>
      <c r="BY1954" s="14"/>
      <c r="BZ1954" s="14"/>
      <c r="CA1954" s="14"/>
      <c r="CB1954" s="14"/>
      <c r="CC1954" s="14"/>
      <c r="CD1954" s="14"/>
      <c r="CE1954" s="14"/>
      <c r="CF1954" s="14"/>
      <c r="CG1954" s="14"/>
      <c r="CH1954" s="14"/>
      <c r="CI1954" s="14"/>
      <c r="CJ1954" s="14"/>
      <c r="CK1954" s="14"/>
      <c r="CL1954" s="14"/>
      <c r="CM1954" s="14"/>
      <c r="CN1954" s="14"/>
      <c r="CO1954" s="14"/>
      <c r="CP1954" s="14"/>
      <c r="CQ1954" s="14"/>
      <c r="CR1954" s="14"/>
      <c r="CS1954" s="14"/>
      <c r="CT1954" s="14"/>
      <c r="CU1954" s="14"/>
      <c r="CV1954" s="14"/>
      <c r="CW1954" s="14"/>
      <c r="CX1954" s="14"/>
      <c r="CY1954" s="14"/>
      <c r="CZ1954" s="14"/>
      <c r="DA1954" s="14"/>
      <c r="DB1954" s="14"/>
    </row>
    <row r="1955" spans="22:106" x14ac:dyDescent="0.2"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  <c r="AU1955" s="14"/>
      <c r="AV1955" s="14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  <c r="BH1955" s="14"/>
      <c r="BI1955" s="14"/>
      <c r="BJ1955" s="14"/>
      <c r="BK1955" s="14"/>
      <c r="BL1955" s="14"/>
      <c r="BM1955" s="14"/>
      <c r="BN1955" s="14"/>
      <c r="BO1955" s="14"/>
      <c r="BP1955" s="14"/>
      <c r="BQ1955" s="14"/>
      <c r="BR1955" s="14"/>
      <c r="BS1955" s="14"/>
      <c r="BT1955" s="14"/>
      <c r="BU1955" s="14"/>
      <c r="BV1955" s="14"/>
      <c r="BW1955" s="14"/>
      <c r="BX1955" s="14"/>
      <c r="BY1955" s="14"/>
      <c r="BZ1955" s="14"/>
      <c r="CA1955" s="14"/>
      <c r="CB1955" s="14"/>
      <c r="CC1955" s="14"/>
      <c r="CD1955" s="14"/>
      <c r="CE1955" s="14"/>
      <c r="CF1955" s="14"/>
      <c r="CG1955" s="14"/>
      <c r="CH1955" s="14"/>
      <c r="CI1955" s="14"/>
      <c r="CJ1955" s="14"/>
      <c r="CK1955" s="14"/>
      <c r="CL1955" s="14"/>
      <c r="CM1955" s="14"/>
      <c r="CN1955" s="14"/>
      <c r="CO1955" s="14"/>
      <c r="CP1955" s="14"/>
      <c r="CQ1955" s="14"/>
      <c r="CR1955" s="14"/>
      <c r="CS1955" s="14"/>
      <c r="CT1955" s="14"/>
      <c r="CU1955" s="14"/>
      <c r="CV1955" s="14"/>
      <c r="CW1955" s="14"/>
      <c r="CX1955" s="14"/>
      <c r="CY1955" s="14"/>
      <c r="CZ1955" s="14"/>
      <c r="DA1955" s="14"/>
      <c r="DB1955" s="14"/>
    </row>
    <row r="1956" spans="22:106" x14ac:dyDescent="0.2"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  <c r="BH1956" s="14"/>
      <c r="BI1956" s="14"/>
      <c r="BJ1956" s="14"/>
      <c r="BK1956" s="14"/>
      <c r="BL1956" s="14"/>
      <c r="BM1956" s="14"/>
      <c r="BN1956" s="14"/>
      <c r="BO1956" s="14"/>
      <c r="BP1956" s="14"/>
      <c r="BQ1956" s="14"/>
      <c r="BR1956" s="14"/>
      <c r="BS1956" s="14"/>
      <c r="BT1956" s="14"/>
      <c r="BU1956" s="14"/>
      <c r="BV1956" s="14"/>
      <c r="BW1956" s="14"/>
      <c r="BX1956" s="14"/>
      <c r="BY1956" s="14"/>
      <c r="BZ1956" s="14"/>
      <c r="CA1956" s="14"/>
      <c r="CB1956" s="14"/>
      <c r="CC1956" s="14"/>
      <c r="CD1956" s="14"/>
      <c r="CE1956" s="14"/>
      <c r="CF1956" s="14"/>
      <c r="CG1956" s="14"/>
      <c r="CH1956" s="14"/>
      <c r="CI1956" s="14"/>
      <c r="CJ1956" s="14"/>
      <c r="CK1956" s="14"/>
      <c r="CL1956" s="14"/>
      <c r="CM1956" s="14"/>
      <c r="CN1956" s="14"/>
      <c r="CO1956" s="14"/>
      <c r="CP1956" s="14"/>
      <c r="CQ1956" s="14"/>
      <c r="CR1956" s="14"/>
      <c r="CS1956" s="14"/>
      <c r="CT1956" s="14"/>
      <c r="CU1956" s="14"/>
      <c r="CV1956" s="14"/>
      <c r="CW1956" s="14"/>
      <c r="CX1956" s="14"/>
      <c r="CY1956" s="14"/>
      <c r="CZ1956" s="14"/>
      <c r="DA1956" s="14"/>
      <c r="DB1956" s="14"/>
    </row>
    <row r="1957" spans="22:106" x14ac:dyDescent="0.2"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  <c r="AU1957" s="14"/>
      <c r="AV1957" s="14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  <c r="BH1957" s="14"/>
      <c r="BI1957" s="14"/>
      <c r="BJ1957" s="14"/>
      <c r="BK1957" s="14"/>
      <c r="BL1957" s="14"/>
      <c r="BM1957" s="14"/>
      <c r="BN1957" s="14"/>
      <c r="BO1957" s="14"/>
      <c r="BP1957" s="14"/>
      <c r="BQ1957" s="14"/>
      <c r="BR1957" s="14"/>
      <c r="BS1957" s="14"/>
      <c r="BT1957" s="14"/>
      <c r="BU1957" s="14"/>
      <c r="BV1957" s="14"/>
      <c r="BW1957" s="14"/>
      <c r="BX1957" s="14"/>
      <c r="BY1957" s="14"/>
      <c r="BZ1957" s="14"/>
      <c r="CA1957" s="14"/>
      <c r="CB1957" s="14"/>
      <c r="CC1957" s="14"/>
      <c r="CD1957" s="14"/>
      <c r="CE1957" s="14"/>
      <c r="CF1957" s="14"/>
      <c r="CG1957" s="14"/>
      <c r="CH1957" s="14"/>
      <c r="CI1957" s="14"/>
      <c r="CJ1957" s="14"/>
      <c r="CK1957" s="14"/>
      <c r="CL1957" s="14"/>
      <c r="CM1957" s="14"/>
      <c r="CN1957" s="14"/>
      <c r="CO1957" s="14"/>
      <c r="CP1957" s="14"/>
      <c r="CQ1957" s="14"/>
      <c r="CR1957" s="14"/>
      <c r="CS1957" s="14"/>
      <c r="CT1957" s="14"/>
      <c r="CU1957" s="14"/>
      <c r="CV1957" s="14"/>
      <c r="CW1957" s="14"/>
      <c r="CX1957" s="14"/>
      <c r="CY1957" s="14"/>
      <c r="CZ1957" s="14"/>
      <c r="DA1957" s="14"/>
      <c r="DB1957" s="14"/>
    </row>
    <row r="1958" spans="22:106" x14ac:dyDescent="0.2"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  <c r="AU1958" s="14"/>
      <c r="AV1958" s="14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  <c r="BH1958" s="14"/>
      <c r="BI1958" s="14"/>
      <c r="BJ1958" s="14"/>
      <c r="BK1958" s="14"/>
      <c r="BL1958" s="14"/>
      <c r="BM1958" s="14"/>
      <c r="BN1958" s="14"/>
      <c r="BO1958" s="14"/>
      <c r="BP1958" s="14"/>
      <c r="BQ1958" s="14"/>
      <c r="BR1958" s="14"/>
      <c r="BS1958" s="14"/>
      <c r="BT1958" s="14"/>
      <c r="BU1958" s="14"/>
      <c r="BV1958" s="14"/>
      <c r="BW1958" s="14"/>
      <c r="BX1958" s="14"/>
      <c r="BY1958" s="14"/>
      <c r="BZ1958" s="14"/>
      <c r="CA1958" s="14"/>
      <c r="CB1958" s="14"/>
      <c r="CC1958" s="14"/>
      <c r="CD1958" s="14"/>
      <c r="CE1958" s="14"/>
      <c r="CF1958" s="14"/>
      <c r="CG1958" s="14"/>
      <c r="CH1958" s="14"/>
      <c r="CI1958" s="14"/>
      <c r="CJ1958" s="14"/>
      <c r="CK1958" s="14"/>
      <c r="CL1958" s="14"/>
      <c r="CM1958" s="14"/>
      <c r="CN1958" s="14"/>
      <c r="CO1958" s="14"/>
      <c r="CP1958" s="14"/>
      <c r="CQ1958" s="14"/>
      <c r="CR1958" s="14"/>
      <c r="CS1958" s="14"/>
      <c r="CT1958" s="14"/>
      <c r="CU1958" s="14"/>
      <c r="CV1958" s="14"/>
      <c r="CW1958" s="14"/>
      <c r="CX1958" s="14"/>
      <c r="CY1958" s="14"/>
      <c r="CZ1958" s="14"/>
      <c r="DA1958" s="14"/>
      <c r="DB1958" s="14"/>
    </row>
    <row r="1959" spans="22:106" x14ac:dyDescent="0.2"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  <c r="AU1959" s="14"/>
      <c r="AV1959" s="14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  <c r="BJ1959" s="14"/>
      <c r="BK1959" s="14"/>
      <c r="BL1959" s="14"/>
      <c r="BM1959" s="14"/>
      <c r="BN1959" s="14"/>
      <c r="BO1959" s="14"/>
      <c r="BP1959" s="14"/>
      <c r="BQ1959" s="14"/>
      <c r="BR1959" s="14"/>
      <c r="BS1959" s="14"/>
      <c r="BT1959" s="14"/>
      <c r="BU1959" s="14"/>
      <c r="BV1959" s="14"/>
      <c r="BW1959" s="14"/>
      <c r="BX1959" s="14"/>
      <c r="BY1959" s="14"/>
      <c r="BZ1959" s="14"/>
      <c r="CA1959" s="14"/>
      <c r="CB1959" s="14"/>
      <c r="CC1959" s="14"/>
      <c r="CD1959" s="14"/>
      <c r="CE1959" s="14"/>
      <c r="CF1959" s="14"/>
      <c r="CG1959" s="14"/>
      <c r="CH1959" s="14"/>
      <c r="CI1959" s="14"/>
      <c r="CJ1959" s="14"/>
      <c r="CK1959" s="14"/>
      <c r="CL1959" s="14"/>
      <c r="CM1959" s="14"/>
      <c r="CN1959" s="14"/>
      <c r="CO1959" s="14"/>
      <c r="CP1959" s="14"/>
      <c r="CQ1959" s="14"/>
      <c r="CR1959" s="14"/>
      <c r="CS1959" s="14"/>
      <c r="CT1959" s="14"/>
      <c r="CU1959" s="14"/>
      <c r="CV1959" s="14"/>
      <c r="CW1959" s="14"/>
      <c r="CX1959" s="14"/>
      <c r="CY1959" s="14"/>
      <c r="CZ1959" s="14"/>
      <c r="DA1959" s="14"/>
      <c r="DB1959" s="14"/>
    </row>
    <row r="1960" spans="22:106" x14ac:dyDescent="0.2"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  <c r="AU1960" s="14"/>
      <c r="AV1960" s="14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  <c r="BH1960" s="14"/>
      <c r="BI1960" s="14"/>
      <c r="BJ1960" s="14"/>
      <c r="BK1960" s="14"/>
      <c r="BL1960" s="14"/>
      <c r="BM1960" s="14"/>
      <c r="BN1960" s="14"/>
      <c r="BO1960" s="14"/>
      <c r="BP1960" s="14"/>
      <c r="BQ1960" s="14"/>
      <c r="BR1960" s="14"/>
      <c r="BS1960" s="14"/>
      <c r="BT1960" s="14"/>
      <c r="BU1960" s="14"/>
      <c r="BV1960" s="14"/>
      <c r="BW1960" s="14"/>
      <c r="BX1960" s="14"/>
      <c r="BY1960" s="14"/>
      <c r="BZ1960" s="14"/>
      <c r="CA1960" s="14"/>
      <c r="CB1960" s="14"/>
      <c r="CC1960" s="14"/>
      <c r="CD1960" s="14"/>
      <c r="CE1960" s="14"/>
      <c r="CF1960" s="14"/>
      <c r="CG1960" s="14"/>
      <c r="CH1960" s="14"/>
      <c r="CI1960" s="14"/>
      <c r="CJ1960" s="14"/>
      <c r="CK1960" s="14"/>
      <c r="CL1960" s="14"/>
      <c r="CM1960" s="14"/>
      <c r="CN1960" s="14"/>
      <c r="CO1960" s="14"/>
      <c r="CP1960" s="14"/>
      <c r="CQ1960" s="14"/>
      <c r="CR1960" s="14"/>
      <c r="CS1960" s="14"/>
      <c r="CT1960" s="14"/>
      <c r="CU1960" s="14"/>
      <c r="CV1960" s="14"/>
      <c r="CW1960" s="14"/>
      <c r="CX1960" s="14"/>
      <c r="CY1960" s="14"/>
      <c r="CZ1960" s="14"/>
      <c r="DA1960" s="14"/>
      <c r="DB1960" s="14"/>
    </row>
    <row r="1961" spans="22:106" x14ac:dyDescent="0.2"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  <c r="AU1961" s="14"/>
      <c r="AV1961" s="14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  <c r="BH1961" s="14"/>
      <c r="BI1961" s="14"/>
      <c r="BJ1961" s="14"/>
      <c r="BK1961" s="14"/>
      <c r="BL1961" s="14"/>
      <c r="BM1961" s="14"/>
      <c r="BN1961" s="14"/>
      <c r="BO1961" s="14"/>
      <c r="BP1961" s="14"/>
      <c r="BQ1961" s="14"/>
      <c r="BR1961" s="14"/>
      <c r="BS1961" s="14"/>
      <c r="BT1961" s="14"/>
      <c r="BU1961" s="14"/>
      <c r="BV1961" s="14"/>
      <c r="BW1961" s="14"/>
      <c r="BX1961" s="14"/>
      <c r="BY1961" s="14"/>
      <c r="BZ1961" s="14"/>
      <c r="CA1961" s="14"/>
      <c r="CB1961" s="14"/>
      <c r="CC1961" s="14"/>
      <c r="CD1961" s="14"/>
      <c r="CE1961" s="14"/>
      <c r="CF1961" s="14"/>
      <c r="CG1961" s="14"/>
      <c r="CH1961" s="14"/>
      <c r="CI1961" s="14"/>
      <c r="CJ1961" s="14"/>
      <c r="CK1961" s="14"/>
      <c r="CL1961" s="14"/>
      <c r="CM1961" s="14"/>
      <c r="CN1961" s="14"/>
      <c r="CO1961" s="14"/>
      <c r="CP1961" s="14"/>
      <c r="CQ1961" s="14"/>
      <c r="CR1961" s="14"/>
      <c r="CS1961" s="14"/>
      <c r="CT1961" s="14"/>
      <c r="CU1961" s="14"/>
      <c r="CV1961" s="14"/>
      <c r="CW1961" s="14"/>
      <c r="CX1961" s="14"/>
      <c r="CY1961" s="14"/>
      <c r="CZ1961" s="14"/>
      <c r="DA1961" s="14"/>
      <c r="DB1961" s="14"/>
    </row>
    <row r="1962" spans="22:106" x14ac:dyDescent="0.2"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  <c r="AU1962" s="14"/>
      <c r="AV1962" s="14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  <c r="BH1962" s="14"/>
      <c r="BI1962" s="14"/>
      <c r="BJ1962" s="14"/>
      <c r="BK1962" s="14"/>
      <c r="BL1962" s="14"/>
      <c r="BM1962" s="14"/>
      <c r="BN1962" s="14"/>
      <c r="BO1962" s="14"/>
      <c r="BP1962" s="14"/>
      <c r="BQ1962" s="14"/>
      <c r="BR1962" s="14"/>
      <c r="BS1962" s="14"/>
      <c r="BT1962" s="14"/>
      <c r="BU1962" s="14"/>
      <c r="BV1962" s="14"/>
      <c r="BW1962" s="14"/>
      <c r="BX1962" s="14"/>
      <c r="BY1962" s="14"/>
      <c r="BZ1962" s="14"/>
      <c r="CA1962" s="14"/>
      <c r="CB1962" s="14"/>
      <c r="CC1962" s="14"/>
      <c r="CD1962" s="14"/>
      <c r="CE1962" s="14"/>
      <c r="CF1962" s="14"/>
      <c r="CG1962" s="14"/>
      <c r="CH1962" s="14"/>
      <c r="CI1962" s="14"/>
      <c r="CJ1962" s="14"/>
      <c r="CK1962" s="14"/>
      <c r="CL1962" s="14"/>
      <c r="CM1962" s="14"/>
      <c r="CN1962" s="14"/>
      <c r="CO1962" s="14"/>
      <c r="CP1962" s="14"/>
      <c r="CQ1962" s="14"/>
      <c r="CR1962" s="14"/>
      <c r="CS1962" s="14"/>
      <c r="CT1962" s="14"/>
      <c r="CU1962" s="14"/>
      <c r="CV1962" s="14"/>
      <c r="CW1962" s="14"/>
      <c r="CX1962" s="14"/>
      <c r="CY1962" s="14"/>
      <c r="CZ1962" s="14"/>
      <c r="DA1962" s="14"/>
      <c r="DB1962" s="14"/>
    </row>
    <row r="1963" spans="22:106" x14ac:dyDescent="0.2"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  <c r="AU1963" s="14"/>
      <c r="AV1963" s="14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  <c r="BH1963" s="14"/>
      <c r="BI1963" s="14"/>
      <c r="BJ1963" s="14"/>
      <c r="BK1963" s="14"/>
      <c r="BL1963" s="14"/>
      <c r="BM1963" s="14"/>
      <c r="BN1963" s="14"/>
      <c r="BO1963" s="14"/>
      <c r="BP1963" s="14"/>
      <c r="BQ1963" s="14"/>
      <c r="BR1963" s="14"/>
      <c r="BS1963" s="14"/>
      <c r="BT1963" s="14"/>
      <c r="BU1963" s="14"/>
      <c r="BV1963" s="14"/>
      <c r="BW1963" s="14"/>
      <c r="BX1963" s="14"/>
      <c r="BY1963" s="14"/>
      <c r="BZ1963" s="14"/>
      <c r="CA1963" s="14"/>
      <c r="CB1963" s="14"/>
      <c r="CC1963" s="14"/>
      <c r="CD1963" s="14"/>
      <c r="CE1963" s="14"/>
      <c r="CF1963" s="14"/>
      <c r="CG1963" s="14"/>
      <c r="CH1963" s="14"/>
      <c r="CI1963" s="14"/>
      <c r="CJ1963" s="14"/>
      <c r="CK1963" s="14"/>
      <c r="CL1963" s="14"/>
      <c r="CM1963" s="14"/>
      <c r="CN1963" s="14"/>
      <c r="CO1963" s="14"/>
      <c r="CP1963" s="14"/>
      <c r="CQ1963" s="14"/>
      <c r="CR1963" s="14"/>
      <c r="CS1963" s="14"/>
      <c r="CT1963" s="14"/>
      <c r="CU1963" s="14"/>
      <c r="CV1963" s="14"/>
      <c r="CW1963" s="14"/>
      <c r="CX1963" s="14"/>
      <c r="CY1963" s="14"/>
      <c r="CZ1963" s="14"/>
      <c r="DA1963" s="14"/>
      <c r="DB1963" s="14"/>
    </row>
    <row r="1964" spans="22:106" x14ac:dyDescent="0.2"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  <c r="AU1964" s="14"/>
      <c r="AV1964" s="14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  <c r="BH1964" s="14"/>
      <c r="BI1964" s="14"/>
      <c r="BJ1964" s="14"/>
      <c r="BK1964" s="14"/>
      <c r="BL1964" s="14"/>
      <c r="BM1964" s="14"/>
      <c r="BN1964" s="14"/>
      <c r="BO1964" s="14"/>
      <c r="BP1964" s="14"/>
      <c r="BQ1964" s="14"/>
      <c r="BR1964" s="14"/>
      <c r="BS1964" s="14"/>
      <c r="BT1964" s="14"/>
      <c r="BU1964" s="14"/>
      <c r="BV1964" s="14"/>
      <c r="BW1964" s="14"/>
      <c r="BX1964" s="14"/>
      <c r="BY1964" s="14"/>
      <c r="BZ1964" s="14"/>
      <c r="CA1964" s="14"/>
      <c r="CB1964" s="14"/>
      <c r="CC1964" s="14"/>
      <c r="CD1964" s="14"/>
      <c r="CE1964" s="14"/>
      <c r="CF1964" s="14"/>
      <c r="CG1964" s="14"/>
      <c r="CH1964" s="14"/>
      <c r="CI1964" s="14"/>
      <c r="CJ1964" s="14"/>
      <c r="CK1964" s="14"/>
      <c r="CL1964" s="14"/>
      <c r="CM1964" s="14"/>
      <c r="CN1964" s="14"/>
      <c r="CO1964" s="14"/>
      <c r="CP1964" s="14"/>
      <c r="CQ1964" s="14"/>
      <c r="CR1964" s="14"/>
      <c r="CS1964" s="14"/>
      <c r="CT1964" s="14"/>
      <c r="CU1964" s="14"/>
      <c r="CV1964" s="14"/>
      <c r="CW1964" s="14"/>
      <c r="CX1964" s="14"/>
      <c r="CY1964" s="14"/>
      <c r="CZ1964" s="14"/>
      <c r="DA1964" s="14"/>
      <c r="DB1964" s="14"/>
    </row>
    <row r="1965" spans="22:106" x14ac:dyDescent="0.2"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  <c r="AU1965" s="14"/>
      <c r="AV1965" s="14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  <c r="BH1965" s="14"/>
      <c r="BI1965" s="14"/>
      <c r="BJ1965" s="14"/>
      <c r="BK1965" s="14"/>
      <c r="BL1965" s="14"/>
      <c r="BM1965" s="14"/>
      <c r="BN1965" s="14"/>
      <c r="BO1965" s="14"/>
      <c r="BP1965" s="14"/>
      <c r="BQ1965" s="14"/>
      <c r="BR1965" s="14"/>
      <c r="BS1965" s="14"/>
      <c r="BT1965" s="14"/>
      <c r="BU1965" s="14"/>
      <c r="BV1965" s="14"/>
      <c r="BW1965" s="14"/>
      <c r="BX1965" s="14"/>
      <c r="BY1965" s="14"/>
      <c r="BZ1965" s="14"/>
      <c r="CA1965" s="14"/>
      <c r="CB1965" s="14"/>
      <c r="CC1965" s="14"/>
      <c r="CD1965" s="14"/>
      <c r="CE1965" s="14"/>
      <c r="CF1965" s="14"/>
      <c r="CG1965" s="14"/>
      <c r="CH1965" s="14"/>
      <c r="CI1965" s="14"/>
      <c r="CJ1965" s="14"/>
      <c r="CK1965" s="14"/>
      <c r="CL1965" s="14"/>
      <c r="CM1965" s="14"/>
      <c r="CN1965" s="14"/>
      <c r="CO1965" s="14"/>
      <c r="CP1965" s="14"/>
      <c r="CQ1965" s="14"/>
      <c r="CR1965" s="14"/>
      <c r="CS1965" s="14"/>
      <c r="CT1965" s="14"/>
      <c r="CU1965" s="14"/>
      <c r="CV1965" s="14"/>
      <c r="CW1965" s="14"/>
      <c r="CX1965" s="14"/>
      <c r="CY1965" s="14"/>
      <c r="CZ1965" s="14"/>
      <c r="DA1965" s="14"/>
      <c r="DB1965" s="14"/>
    </row>
    <row r="1966" spans="22:106" x14ac:dyDescent="0.2"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  <c r="AU1966" s="14"/>
      <c r="AV1966" s="14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  <c r="BH1966" s="14"/>
      <c r="BI1966" s="14"/>
      <c r="BJ1966" s="14"/>
      <c r="BK1966" s="14"/>
      <c r="BL1966" s="14"/>
      <c r="BM1966" s="14"/>
      <c r="BN1966" s="14"/>
      <c r="BO1966" s="14"/>
      <c r="BP1966" s="14"/>
      <c r="BQ1966" s="14"/>
      <c r="BR1966" s="14"/>
      <c r="BS1966" s="14"/>
      <c r="BT1966" s="14"/>
      <c r="BU1966" s="14"/>
      <c r="BV1966" s="14"/>
      <c r="BW1966" s="14"/>
      <c r="BX1966" s="14"/>
      <c r="BY1966" s="14"/>
      <c r="BZ1966" s="14"/>
      <c r="CA1966" s="14"/>
      <c r="CB1966" s="14"/>
      <c r="CC1966" s="14"/>
      <c r="CD1966" s="14"/>
      <c r="CE1966" s="14"/>
      <c r="CF1966" s="14"/>
      <c r="CG1966" s="14"/>
      <c r="CH1966" s="14"/>
      <c r="CI1966" s="14"/>
      <c r="CJ1966" s="14"/>
      <c r="CK1966" s="14"/>
      <c r="CL1966" s="14"/>
      <c r="CM1966" s="14"/>
      <c r="CN1966" s="14"/>
      <c r="CO1966" s="14"/>
      <c r="CP1966" s="14"/>
      <c r="CQ1966" s="14"/>
      <c r="CR1966" s="14"/>
      <c r="CS1966" s="14"/>
      <c r="CT1966" s="14"/>
      <c r="CU1966" s="14"/>
      <c r="CV1966" s="14"/>
      <c r="CW1966" s="14"/>
      <c r="CX1966" s="14"/>
      <c r="CY1966" s="14"/>
      <c r="CZ1966" s="14"/>
      <c r="DA1966" s="14"/>
      <c r="DB1966" s="14"/>
    </row>
    <row r="1967" spans="22:106" x14ac:dyDescent="0.2"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  <c r="AU1967" s="14"/>
      <c r="AV1967" s="14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  <c r="BH1967" s="14"/>
      <c r="BI1967" s="14"/>
      <c r="BJ1967" s="14"/>
      <c r="BK1967" s="14"/>
      <c r="BL1967" s="14"/>
      <c r="BM1967" s="14"/>
      <c r="BN1967" s="14"/>
      <c r="BO1967" s="14"/>
      <c r="BP1967" s="14"/>
      <c r="BQ1967" s="14"/>
      <c r="BR1967" s="14"/>
      <c r="BS1967" s="14"/>
      <c r="BT1967" s="14"/>
      <c r="BU1967" s="14"/>
      <c r="BV1967" s="14"/>
      <c r="BW1967" s="14"/>
      <c r="BX1967" s="14"/>
      <c r="BY1967" s="14"/>
      <c r="BZ1967" s="14"/>
      <c r="CA1967" s="14"/>
      <c r="CB1967" s="14"/>
      <c r="CC1967" s="14"/>
      <c r="CD1967" s="14"/>
      <c r="CE1967" s="14"/>
      <c r="CF1967" s="14"/>
      <c r="CG1967" s="14"/>
      <c r="CH1967" s="14"/>
      <c r="CI1967" s="14"/>
      <c r="CJ1967" s="14"/>
      <c r="CK1967" s="14"/>
      <c r="CL1967" s="14"/>
      <c r="CM1967" s="14"/>
      <c r="CN1967" s="14"/>
      <c r="CO1967" s="14"/>
      <c r="CP1967" s="14"/>
      <c r="CQ1967" s="14"/>
      <c r="CR1967" s="14"/>
      <c r="CS1967" s="14"/>
      <c r="CT1967" s="14"/>
      <c r="CU1967" s="14"/>
      <c r="CV1967" s="14"/>
      <c r="CW1967" s="14"/>
      <c r="CX1967" s="14"/>
      <c r="CY1967" s="14"/>
      <c r="CZ1967" s="14"/>
      <c r="DA1967" s="14"/>
      <c r="DB1967" s="14"/>
    </row>
    <row r="1968" spans="22:106" x14ac:dyDescent="0.2"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  <c r="BH1968" s="14"/>
      <c r="BI1968" s="14"/>
      <c r="BJ1968" s="14"/>
      <c r="BK1968" s="14"/>
      <c r="BL1968" s="14"/>
      <c r="BM1968" s="14"/>
      <c r="BN1968" s="14"/>
      <c r="BO1968" s="14"/>
      <c r="BP1968" s="14"/>
      <c r="BQ1968" s="14"/>
      <c r="BR1968" s="14"/>
      <c r="BS1968" s="14"/>
      <c r="BT1968" s="14"/>
      <c r="BU1968" s="14"/>
      <c r="BV1968" s="14"/>
      <c r="BW1968" s="14"/>
      <c r="BX1968" s="14"/>
      <c r="BY1968" s="14"/>
      <c r="BZ1968" s="14"/>
      <c r="CA1968" s="14"/>
      <c r="CB1968" s="14"/>
      <c r="CC1968" s="14"/>
      <c r="CD1968" s="14"/>
      <c r="CE1968" s="14"/>
      <c r="CF1968" s="14"/>
      <c r="CG1968" s="14"/>
      <c r="CH1968" s="14"/>
      <c r="CI1968" s="14"/>
      <c r="CJ1968" s="14"/>
      <c r="CK1968" s="14"/>
      <c r="CL1968" s="14"/>
      <c r="CM1968" s="14"/>
      <c r="CN1968" s="14"/>
      <c r="CO1968" s="14"/>
      <c r="CP1968" s="14"/>
      <c r="CQ1968" s="14"/>
      <c r="CR1968" s="14"/>
      <c r="CS1968" s="14"/>
      <c r="CT1968" s="14"/>
      <c r="CU1968" s="14"/>
      <c r="CV1968" s="14"/>
      <c r="CW1968" s="14"/>
      <c r="CX1968" s="14"/>
      <c r="CY1968" s="14"/>
      <c r="CZ1968" s="14"/>
      <c r="DA1968" s="14"/>
      <c r="DB1968" s="14"/>
    </row>
    <row r="1969" spans="22:106" x14ac:dyDescent="0.2"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  <c r="AU1969" s="14"/>
      <c r="AV1969" s="14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  <c r="BH1969" s="14"/>
      <c r="BI1969" s="14"/>
      <c r="BJ1969" s="14"/>
      <c r="BK1969" s="14"/>
      <c r="BL1969" s="14"/>
      <c r="BM1969" s="14"/>
      <c r="BN1969" s="14"/>
      <c r="BO1969" s="14"/>
      <c r="BP1969" s="14"/>
      <c r="BQ1969" s="14"/>
      <c r="BR1969" s="14"/>
      <c r="BS1969" s="14"/>
      <c r="BT1969" s="14"/>
      <c r="BU1969" s="14"/>
      <c r="BV1969" s="14"/>
      <c r="BW1969" s="14"/>
      <c r="BX1969" s="14"/>
      <c r="BY1969" s="14"/>
      <c r="BZ1969" s="14"/>
      <c r="CA1969" s="14"/>
      <c r="CB1969" s="14"/>
      <c r="CC1969" s="14"/>
      <c r="CD1969" s="14"/>
      <c r="CE1969" s="14"/>
      <c r="CF1969" s="14"/>
      <c r="CG1969" s="14"/>
      <c r="CH1969" s="14"/>
      <c r="CI1969" s="14"/>
      <c r="CJ1969" s="14"/>
      <c r="CK1969" s="14"/>
      <c r="CL1969" s="14"/>
      <c r="CM1969" s="14"/>
      <c r="CN1969" s="14"/>
      <c r="CO1969" s="14"/>
      <c r="CP1969" s="14"/>
      <c r="CQ1969" s="14"/>
      <c r="CR1969" s="14"/>
      <c r="CS1969" s="14"/>
      <c r="CT1969" s="14"/>
      <c r="CU1969" s="14"/>
      <c r="CV1969" s="14"/>
      <c r="CW1969" s="14"/>
      <c r="CX1969" s="14"/>
      <c r="CY1969" s="14"/>
      <c r="CZ1969" s="14"/>
      <c r="DA1969" s="14"/>
      <c r="DB1969" s="14"/>
    </row>
    <row r="1970" spans="22:106" x14ac:dyDescent="0.2"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  <c r="AU1970" s="14"/>
      <c r="AV1970" s="14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  <c r="BH1970" s="14"/>
      <c r="BI1970" s="14"/>
      <c r="BJ1970" s="14"/>
      <c r="BK1970" s="14"/>
      <c r="BL1970" s="14"/>
      <c r="BM1970" s="14"/>
      <c r="BN1970" s="14"/>
      <c r="BO1970" s="14"/>
      <c r="BP1970" s="14"/>
      <c r="BQ1970" s="14"/>
      <c r="BR1970" s="14"/>
      <c r="BS1970" s="14"/>
      <c r="BT1970" s="14"/>
      <c r="BU1970" s="14"/>
      <c r="BV1970" s="14"/>
      <c r="BW1970" s="14"/>
      <c r="BX1970" s="14"/>
      <c r="BY1970" s="14"/>
      <c r="BZ1970" s="14"/>
      <c r="CA1970" s="14"/>
      <c r="CB1970" s="14"/>
      <c r="CC1970" s="14"/>
      <c r="CD1970" s="14"/>
      <c r="CE1970" s="14"/>
      <c r="CF1970" s="14"/>
      <c r="CG1970" s="14"/>
      <c r="CH1970" s="14"/>
      <c r="CI1970" s="14"/>
      <c r="CJ1970" s="14"/>
      <c r="CK1970" s="14"/>
      <c r="CL1970" s="14"/>
      <c r="CM1970" s="14"/>
      <c r="CN1970" s="14"/>
      <c r="CO1970" s="14"/>
      <c r="CP1970" s="14"/>
      <c r="CQ1970" s="14"/>
      <c r="CR1970" s="14"/>
      <c r="CS1970" s="14"/>
      <c r="CT1970" s="14"/>
      <c r="CU1970" s="14"/>
      <c r="CV1970" s="14"/>
      <c r="CW1970" s="14"/>
      <c r="CX1970" s="14"/>
      <c r="CY1970" s="14"/>
      <c r="CZ1970" s="14"/>
      <c r="DA1970" s="14"/>
      <c r="DB1970" s="14"/>
    </row>
    <row r="1971" spans="22:106" x14ac:dyDescent="0.2"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  <c r="AU1971" s="14"/>
      <c r="AV1971" s="14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  <c r="BH1971" s="14"/>
      <c r="BI1971" s="14"/>
      <c r="BJ1971" s="14"/>
      <c r="BK1971" s="14"/>
      <c r="BL1971" s="14"/>
      <c r="BM1971" s="14"/>
      <c r="BN1971" s="14"/>
      <c r="BO1971" s="14"/>
      <c r="BP1971" s="14"/>
      <c r="BQ1971" s="14"/>
      <c r="BR1971" s="14"/>
      <c r="BS1971" s="14"/>
      <c r="BT1971" s="14"/>
      <c r="BU1971" s="14"/>
      <c r="BV1971" s="14"/>
      <c r="BW1971" s="14"/>
      <c r="BX1971" s="14"/>
      <c r="BY1971" s="14"/>
      <c r="BZ1971" s="14"/>
      <c r="CA1971" s="14"/>
      <c r="CB1971" s="14"/>
      <c r="CC1971" s="14"/>
      <c r="CD1971" s="14"/>
      <c r="CE1971" s="14"/>
      <c r="CF1971" s="14"/>
      <c r="CG1971" s="14"/>
      <c r="CH1971" s="14"/>
      <c r="CI1971" s="14"/>
      <c r="CJ1971" s="14"/>
      <c r="CK1971" s="14"/>
      <c r="CL1971" s="14"/>
      <c r="CM1971" s="14"/>
      <c r="CN1971" s="14"/>
      <c r="CO1971" s="14"/>
      <c r="CP1971" s="14"/>
      <c r="CQ1971" s="14"/>
      <c r="CR1971" s="14"/>
      <c r="CS1971" s="14"/>
      <c r="CT1971" s="14"/>
      <c r="CU1971" s="14"/>
      <c r="CV1971" s="14"/>
      <c r="CW1971" s="14"/>
      <c r="CX1971" s="14"/>
      <c r="CY1971" s="14"/>
      <c r="CZ1971" s="14"/>
      <c r="DA1971" s="14"/>
      <c r="DB1971" s="14"/>
    </row>
    <row r="1972" spans="22:106" x14ac:dyDescent="0.2"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  <c r="AU1972" s="14"/>
      <c r="AV1972" s="14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  <c r="BH1972" s="14"/>
      <c r="BI1972" s="14"/>
      <c r="BJ1972" s="14"/>
      <c r="BK1972" s="14"/>
      <c r="BL1972" s="14"/>
      <c r="BM1972" s="14"/>
      <c r="BN1972" s="14"/>
      <c r="BO1972" s="14"/>
      <c r="BP1972" s="14"/>
      <c r="BQ1972" s="14"/>
      <c r="BR1972" s="14"/>
      <c r="BS1972" s="14"/>
      <c r="BT1972" s="14"/>
      <c r="BU1972" s="14"/>
      <c r="BV1972" s="14"/>
      <c r="BW1972" s="14"/>
      <c r="BX1972" s="14"/>
      <c r="BY1972" s="14"/>
      <c r="BZ1972" s="14"/>
      <c r="CA1972" s="14"/>
      <c r="CB1972" s="14"/>
      <c r="CC1972" s="14"/>
      <c r="CD1972" s="14"/>
      <c r="CE1972" s="14"/>
      <c r="CF1972" s="14"/>
      <c r="CG1972" s="14"/>
      <c r="CH1972" s="14"/>
      <c r="CI1972" s="14"/>
      <c r="CJ1972" s="14"/>
      <c r="CK1972" s="14"/>
      <c r="CL1972" s="14"/>
      <c r="CM1972" s="14"/>
      <c r="CN1972" s="14"/>
      <c r="CO1972" s="14"/>
      <c r="CP1972" s="14"/>
      <c r="CQ1972" s="14"/>
      <c r="CR1972" s="14"/>
      <c r="CS1972" s="14"/>
      <c r="CT1972" s="14"/>
      <c r="CU1972" s="14"/>
      <c r="CV1972" s="14"/>
      <c r="CW1972" s="14"/>
      <c r="CX1972" s="14"/>
      <c r="CY1972" s="14"/>
      <c r="CZ1972" s="14"/>
      <c r="DA1972" s="14"/>
      <c r="DB1972" s="14"/>
    </row>
    <row r="1973" spans="22:106" x14ac:dyDescent="0.2"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  <c r="AU1973" s="14"/>
      <c r="AV1973" s="14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  <c r="BH1973" s="14"/>
      <c r="BI1973" s="14"/>
      <c r="BJ1973" s="14"/>
      <c r="BK1973" s="14"/>
      <c r="BL1973" s="14"/>
      <c r="BM1973" s="14"/>
      <c r="BN1973" s="14"/>
      <c r="BO1973" s="14"/>
      <c r="BP1973" s="14"/>
      <c r="BQ1973" s="14"/>
      <c r="BR1973" s="14"/>
      <c r="BS1973" s="14"/>
      <c r="BT1973" s="14"/>
      <c r="BU1973" s="14"/>
      <c r="BV1973" s="14"/>
      <c r="BW1973" s="14"/>
      <c r="BX1973" s="14"/>
      <c r="BY1973" s="14"/>
      <c r="BZ1973" s="14"/>
      <c r="CA1973" s="14"/>
      <c r="CB1973" s="14"/>
      <c r="CC1973" s="14"/>
      <c r="CD1973" s="14"/>
      <c r="CE1973" s="14"/>
      <c r="CF1973" s="14"/>
      <c r="CG1973" s="14"/>
      <c r="CH1973" s="14"/>
      <c r="CI1973" s="14"/>
      <c r="CJ1973" s="14"/>
      <c r="CK1973" s="14"/>
      <c r="CL1973" s="14"/>
      <c r="CM1973" s="14"/>
      <c r="CN1973" s="14"/>
      <c r="CO1973" s="14"/>
      <c r="CP1973" s="14"/>
      <c r="CQ1973" s="14"/>
      <c r="CR1973" s="14"/>
      <c r="CS1973" s="14"/>
      <c r="CT1973" s="14"/>
      <c r="CU1973" s="14"/>
      <c r="CV1973" s="14"/>
      <c r="CW1973" s="14"/>
      <c r="CX1973" s="14"/>
      <c r="CY1973" s="14"/>
      <c r="CZ1973" s="14"/>
      <c r="DA1973" s="14"/>
      <c r="DB1973" s="14"/>
    </row>
    <row r="1974" spans="22:106" x14ac:dyDescent="0.2"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  <c r="AU1974" s="14"/>
      <c r="AV1974" s="14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  <c r="BH1974" s="14"/>
      <c r="BI1974" s="14"/>
      <c r="BJ1974" s="14"/>
      <c r="BK1974" s="14"/>
      <c r="BL1974" s="14"/>
      <c r="BM1974" s="14"/>
      <c r="BN1974" s="14"/>
      <c r="BO1974" s="14"/>
      <c r="BP1974" s="14"/>
      <c r="BQ1974" s="14"/>
      <c r="BR1974" s="14"/>
      <c r="BS1974" s="14"/>
      <c r="BT1974" s="14"/>
      <c r="BU1974" s="14"/>
      <c r="BV1974" s="14"/>
      <c r="BW1974" s="14"/>
      <c r="BX1974" s="14"/>
      <c r="BY1974" s="14"/>
      <c r="BZ1974" s="14"/>
      <c r="CA1974" s="14"/>
      <c r="CB1974" s="14"/>
      <c r="CC1974" s="14"/>
      <c r="CD1974" s="14"/>
      <c r="CE1974" s="14"/>
      <c r="CF1974" s="14"/>
      <c r="CG1974" s="14"/>
      <c r="CH1974" s="14"/>
      <c r="CI1974" s="14"/>
      <c r="CJ1974" s="14"/>
      <c r="CK1974" s="14"/>
      <c r="CL1974" s="14"/>
      <c r="CM1974" s="14"/>
      <c r="CN1974" s="14"/>
      <c r="CO1974" s="14"/>
      <c r="CP1974" s="14"/>
      <c r="CQ1974" s="14"/>
      <c r="CR1974" s="14"/>
      <c r="CS1974" s="14"/>
      <c r="CT1974" s="14"/>
      <c r="CU1974" s="14"/>
      <c r="CV1974" s="14"/>
      <c r="CW1974" s="14"/>
      <c r="CX1974" s="14"/>
      <c r="CY1974" s="14"/>
      <c r="CZ1974" s="14"/>
      <c r="DA1974" s="14"/>
      <c r="DB1974" s="14"/>
    </row>
    <row r="1975" spans="22:106" x14ac:dyDescent="0.2"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  <c r="AU1975" s="14"/>
      <c r="AV1975" s="14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  <c r="BH1975" s="14"/>
      <c r="BI1975" s="14"/>
      <c r="BJ1975" s="14"/>
      <c r="BK1975" s="14"/>
      <c r="BL1975" s="14"/>
      <c r="BM1975" s="14"/>
      <c r="BN1975" s="14"/>
      <c r="BO1975" s="14"/>
      <c r="BP1975" s="14"/>
      <c r="BQ1975" s="14"/>
      <c r="BR1975" s="14"/>
      <c r="BS1975" s="14"/>
      <c r="BT1975" s="14"/>
      <c r="BU1975" s="14"/>
      <c r="BV1975" s="14"/>
      <c r="BW1975" s="14"/>
      <c r="BX1975" s="14"/>
      <c r="BY1975" s="14"/>
      <c r="BZ1975" s="14"/>
      <c r="CA1975" s="14"/>
      <c r="CB1975" s="14"/>
      <c r="CC1975" s="14"/>
      <c r="CD1975" s="14"/>
      <c r="CE1975" s="14"/>
      <c r="CF1975" s="14"/>
      <c r="CG1975" s="14"/>
      <c r="CH1975" s="14"/>
      <c r="CI1975" s="14"/>
      <c r="CJ1975" s="14"/>
      <c r="CK1975" s="14"/>
      <c r="CL1975" s="14"/>
      <c r="CM1975" s="14"/>
      <c r="CN1975" s="14"/>
      <c r="CO1975" s="14"/>
      <c r="CP1975" s="14"/>
      <c r="CQ1975" s="14"/>
      <c r="CR1975" s="14"/>
      <c r="CS1975" s="14"/>
      <c r="CT1975" s="14"/>
      <c r="CU1975" s="14"/>
      <c r="CV1975" s="14"/>
      <c r="CW1975" s="14"/>
      <c r="CX1975" s="14"/>
      <c r="CY1975" s="14"/>
      <c r="CZ1975" s="14"/>
      <c r="DA1975" s="14"/>
      <c r="DB1975" s="14"/>
    </row>
    <row r="1976" spans="22:106" x14ac:dyDescent="0.2"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  <c r="AU1976" s="14"/>
      <c r="AV1976" s="14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  <c r="BH1976" s="14"/>
      <c r="BI1976" s="14"/>
      <c r="BJ1976" s="14"/>
      <c r="BK1976" s="14"/>
      <c r="BL1976" s="14"/>
      <c r="BM1976" s="14"/>
      <c r="BN1976" s="14"/>
      <c r="BO1976" s="14"/>
      <c r="BP1976" s="14"/>
      <c r="BQ1976" s="14"/>
      <c r="BR1976" s="14"/>
      <c r="BS1976" s="14"/>
      <c r="BT1976" s="14"/>
      <c r="BU1976" s="14"/>
      <c r="BV1976" s="14"/>
      <c r="BW1976" s="14"/>
      <c r="BX1976" s="14"/>
      <c r="BY1976" s="14"/>
      <c r="BZ1976" s="14"/>
      <c r="CA1976" s="14"/>
      <c r="CB1976" s="14"/>
      <c r="CC1976" s="14"/>
      <c r="CD1976" s="14"/>
      <c r="CE1976" s="14"/>
      <c r="CF1976" s="14"/>
      <c r="CG1976" s="14"/>
      <c r="CH1976" s="14"/>
      <c r="CI1976" s="14"/>
      <c r="CJ1976" s="14"/>
      <c r="CK1976" s="14"/>
      <c r="CL1976" s="14"/>
      <c r="CM1976" s="14"/>
      <c r="CN1976" s="14"/>
      <c r="CO1976" s="14"/>
      <c r="CP1976" s="14"/>
      <c r="CQ1976" s="14"/>
      <c r="CR1976" s="14"/>
      <c r="CS1976" s="14"/>
      <c r="CT1976" s="14"/>
      <c r="CU1976" s="14"/>
      <c r="CV1976" s="14"/>
      <c r="CW1976" s="14"/>
      <c r="CX1976" s="14"/>
      <c r="CY1976" s="14"/>
      <c r="CZ1976" s="14"/>
      <c r="DA1976" s="14"/>
      <c r="DB1976" s="14"/>
    </row>
    <row r="1977" spans="22:106" x14ac:dyDescent="0.2"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  <c r="AU1977" s="14"/>
      <c r="AV1977" s="14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  <c r="BH1977" s="14"/>
      <c r="BI1977" s="14"/>
      <c r="BJ1977" s="14"/>
      <c r="BK1977" s="14"/>
      <c r="BL1977" s="14"/>
      <c r="BM1977" s="14"/>
      <c r="BN1977" s="14"/>
      <c r="BO1977" s="14"/>
      <c r="BP1977" s="14"/>
      <c r="BQ1977" s="14"/>
      <c r="BR1977" s="14"/>
      <c r="BS1977" s="14"/>
      <c r="BT1977" s="14"/>
      <c r="BU1977" s="14"/>
      <c r="BV1977" s="14"/>
      <c r="BW1977" s="14"/>
      <c r="BX1977" s="14"/>
      <c r="BY1977" s="14"/>
      <c r="BZ1977" s="14"/>
      <c r="CA1977" s="14"/>
      <c r="CB1977" s="14"/>
      <c r="CC1977" s="14"/>
      <c r="CD1977" s="14"/>
      <c r="CE1977" s="14"/>
      <c r="CF1977" s="14"/>
      <c r="CG1977" s="14"/>
      <c r="CH1977" s="14"/>
      <c r="CI1977" s="14"/>
      <c r="CJ1977" s="14"/>
      <c r="CK1977" s="14"/>
      <c r="CL1977" s="14"/>
      <c r="CM1977" s="14"/>
      <c r="CN1977" s="14"/>
      <c r="CO1977" s="14"/>
      <c r="CP1977" s="14"/>
      <c r="CQ1977" s="14"/>
      <c r="CR1977" s="14"/>
      <c r="CS1977" s="14"/>
      <c r="CT1977" s="14"/>
      <c r="CU1977" s="14"/>
      <c r="CV1977" s="14"/>
      <c r="CW1977" s="14"/>
      <c r="CX1977" s="14"/>
      <c r="CY1977" s="14"/>
      <c r="CZ1977" s="14"/>
      <c r="DA1977" s="14"/>
      <c r="DB1977" s="14"/>
    </row>
    <row r="1978" spans="22:106" x14ac:dyDescent="0.2"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  <c r="BH1978" s="14"/>
      <c r="BI1978" s="14"/>
      <c r="BJ1978" s="14"/>
      <c r="BK1978" s="14"/>
      <c r="BL1978" s="14"/>
      <c r="BM1978" s="14"/>
      <c r="BN1978" s="14"/>
      <c r="BO1978" s="14"/>
      <c r="BP1978" s="14"/>
      <c r="BQ1978" s="14"/>
      <c r="BR1978" s="14"/>
      <c r="BS1978" s="14"/>
      <c r="BT1978" s="14"/>
      <c r="BU1978" s="14"/>
      <c r="BV1978" s="14"/>
      <c r="BW1978" s="14"/>
      <c r="BX1978" s="14"/>
      <c r="BY1978" s="14"/>
      <c r="BZ1978" s="14"/>
      <c r="CA1978" s="14"/>
      <c r="CB1978" s="14"/>
      <c r="CC1978" s="14"/>
      <c r="CD1978" s="14"/>
      <c r="CE1978" s="14"/>
      <c r="CF1978" s="14"/>
      <c r="CG1978" s="14"/>
      <c r="CH1978" s="14"/>
      <c r="CI1978" s="14"/>
      <c r="CJ1978" s="14"/>
      <c r="CK1978" s="14"/>
      <c r="CL1978" s="14"/>
      <c r="CM1978" s="14"/>
      <c r="CN1978" s="14"/>
      <c r="CO1978" s="14"/>
      <c r="CP1978" s="14"/>
      <c r="CQ1978" s="14"/>
      <c r="CR1978" s="14"/>
      <c r="CS1978" s="14"/>
      <c r="CT1978" s="14"/>
      <c r="CU1978" s="14"/>
      <c r="CV1978" s="14"/>
      <c r="CW1978" s="14"/>
      <c r="CX1978" s="14"/>
      <c r="CY1978" s="14"/>
      <c r="CZ1978" s="14"/>
      <c r="DA1978" s="14"/>
      <c r="DB1978" s="14"/>
    </row>
    <row r="1979" spans="22:106" x14ac:dyDescent="0.2"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  <c r="AU1979" s="14"/>
      <c r="AV1979" s="14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  <c r="BH1979" s="14"/>
      <c r="BI1979" s="14"/>
      <c r="BJ1979" s="14"/>
      <c r="BK1979" s="14"/>
      <c r="BL1979" s="14"/>
      <c r="BM1979" s="14"/>
      <c r="BN1979" s="14"/>
      <c r="BO1979" s="14"/>
      <c r="BP1979" s="14"/>
      <c r="BQ1979" s="14"/>
      <c r="BR1979" s="14"/>
      <c r="BS1979" s="14"/>
      <c r="BT1979" s="14"/>
      <c r="BU1979" s="14"/>
      <c r="BV1979" s="14"/>
      <c r="BW1979" s="14"/>
      <c r="BX1979" s="14"/>
      <c r="BY1979" s="14"/>
      <c r="BZ1979" s="14"/>
      <c r="CA1979" s="14"/>
      <c r="CB1979" s="14"/>
      <c r="CC1979" s="14"/>
      <c r="CD1979" s="14"/>
      <c r="CE1979" s="14"/>
      <c r="CF1979" s="14"/>
      <c r="CG1979" s="14"/>
      <c r="CH1979" s="14"/>
      <c r="CI1979" s="14"/>
      <c r="CJ1979" s="14"/>
      <c r="CK1979" s="14"/>
      <c r="CL1979" s="14"/>
      <c r="CM1979" s="14"/>
      <c r="CN1979" s="14"/>
      <c r="CO1979" s="14"/>
      <c r="CP1979" s="14"/>
      <c r="CQ1979" s="14"/>
      <c r="CR1979" s="14"/>
      <c r="CS1979" s="14"/>
      <c r="CT1979" s="14"/>
      <c r="CU1979" s="14"/>
      <c r="CV1979" s="14"/>
      <c r="CW1979" s="14"/>
      <c r="CX1979" s="14"/>
      <c r="CY1979" s="14"/>
      <c r="CZ1979" s="14"/>
      <c r="DA1979" s="14"/>
      <c r="DB1979" s="14"/>
    </row>
    <row r="1980" spans="22:106" x14ac:dyDescent="0.2"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  <c r="AU1980" s="14"/>
      <c r="AV1980" s="14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  <c r="BH1980" s="14"/>
      <c r="BI1980" s="14"/>
      <c r="BJ1980" s="14"/>
      <c r="BK1980" s="14"/>
      <c r="BL1980" s="14"/>
      <c r="BM1980" s="14"/>
      <c r="BN1980" s="14"/>
      <c r="BO1980" s="14"/>
      <c r="BP1980" s="14"/>
      <c r="BQ1980" s="14"/>
      <c r="BR1980" s="14"/>
      <c r="BS1980" s="14"/>
      <c r="BT1980" s="14"/>
      <c r="BU1980" s="14"/>
      <c r="BV1980" s="14"/>
      <c r="BW1980" s="14"/>
      <c r="BX1980" s="14"/>
      <c r="BY1980" s="14"/>
      <c r="BZ1980" s="14"/>
      <c r="CA1980" s="14"/>
      <c r="CB1980" s="14"/>
      <c r="CC1980" s="14"/>
      <c r="CD1980" s="14"/>
      <c r="CE1980" s="14"/>
      <c r="CF1980" s="14"/>
      <c r="CG1980" s="14"/>
      <c r="CH1980" s="14"/>
      <c r="CI1980" s="14"/>
      <c r="CJ1980" s="14"/>
      <c r="CK1980" s="14"/>
      <c r="CL1980" s="14"/>
      <c r="CM1980" s="14"/>
      <c r="CN1980" s="14"/>
      <c r="CO1980" s="14"/>
      <c r="CP1980" s="14"/>
      <c r="CQ1980" s="14"/>
      <c r="CR1980" s="14"/>
      <c r="CS1980" s="14"/>
      <c r="CT1980" s="14"/>
      <c r="CU1980" s="14"/>
      <c r="CV1980" s="14"/>
      <c r="CW1980" s="14"/>
      <c r="CX1980" s="14"/>
      <c r="CY1980" s="14"/>
      <c r="CZ1980" s="14"/>
      <c r="DA1980" s="14"/>
      <c r="DB1980" s="14"/>
    </row>
    <row r="1981" spans="22:106" x14ac:dyDescent="0.2"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  <c r="BJ1981" s="14"/>
      <c r="BK1981" s="14"/>
      <c r="BL1981" s="14"/>
      <c r="BM1981" s="14"/>
      <c r="BN1981" s="14"/>
      <c r="BO1981" s="14"/>
      <c r="BP1981" s="14"/>
      <c r="BQ1981" s="14"/>
      <c r="BR1981" s="14"/>
      <c r="BS1981" s="14"/>
      <c r="BT1981" s="14"/>
      <c r="BU1981" s="14"/>
      <c r="BV1981" s="14"/>
      <c r="BW1981" s="14"/>
      <c r="BX1981" s="14"/>
      <c r="BY1981" s="14"/>
      <c r="BZ1981" s="14"/>
      <c r="CA1981" s="14"/>
      <c r="CB1981" s="14"/>
      <c r="CC1981" s="14"/>
      <c r="CD1981" s="14"/>
      <c r="CE1981" s="14"/>
      <c r="CF1981" s="14"/>
      <c r="CG1981" s="14"/>
      <c r="CH1981" s="14"/>
      <c r="CI1981" s="14"/>
      <c r="CJ1981" s="14"/>
      <c r="CK1981" s="14"/>
      <c r="CL1981" s="14"/>
      <c r="CM1981" s="14"/>
      <c r="CN1981" s="14"/>
      <c r="CO1981" s="14"/>
      <c r="CP1981" s="14"/>
      <c r="CQ1981" s="14"/>
      <c r="CR1981" s="14"/>
      <c r="CS1981" s="14"/>
      <c r="CT1981" s="14"/>
      <c r="CU1981" s="14"/>
      <c r="CV1981" s="14"/>
      <c r="CW1981" s="14"/>
      <c r="CX1981" s="14"/>
      <c r="CY1981" s="14"/>
      <c r="CZ1981" s="14"/>
      <c r="DA1981" s="14"/>
      <c r="DB1981" s="14"/>
    </row>
    <row r="1982" spans="22:106" x14ac:dyDescent="0.2"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  <c r="AU1982" s="14"/>
      <c r="AV1982" s="14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  <c r="BH1982" s="14"/>
      <c r="BI1982" s="14"/>
      <c r="BJ1982" s="14"/>
      <c r="BK1982" s="14"/>
      <c r="BL1982" s="14"/>
      <c r="BM1982" s="14"/>
      <c r="BN1982" s="14"/>
      <c r="BO1982" s="14"/>
      <c r="BP1982" s="14"/>
      <c r="BQ1982" s="14"/>
      <c r="BR1982" s="14"/>
      <c r="BS1982" s="14"/>
      <c r="BT1982" s="14"/>
      <c r="BU1982" s="14"/>
      <c r="BV1982" s="14"/>
      <c r="BW1982" s="14"/>
      <c r="BX1982" s="14"/>
      <c r="BY1982" s="14"/>
      <c r="BZ1982" s="14"/>
      <c r="CA1982" s="14"/>
      <c r="CB1982" s="14"/>
      <c r="CC1982" s="14"/>
      <c r="CD1982" s="14"/>
      <c r="CE1982" s="14"/>
      <c r="CF1982" s="14"/>
      <c r="CG1982" s="14"/>
      <c r="CH1982" s="14"/>
      <c r="CI1982" s="14"/>
      <c r="CJ1982" s="14"/>
      <c r="CK1982" s="14"/>
      <c r="CL1982" s="14"/>
      <c r="CM1982" s="14"/>
      <c r="CN1982" s="14"/>
      <c r="CO1982" s="14"/>
      <c r="CP1982" s="14"/>
      <c r="CQ1982" s="14"/>
      <c r="CR1982" s="14"/>
      <c r="CS1982" s="14"/>
      <c r="CT1982" s="14"/>
      <c r="CU1982" s="14"/>
      <c r="CV1982" s="14"/>
      <c r="CW1982" s="14"/>
      <c r="CX1982" s="14"/>
      <c r="CY1982" s="14"/>
      <c r="CZ1982" s="14"/>
      <c r="DA1982" s="14"/>
      <c r="DB1982" s="14"/>
    </row>
    <row r="1983" spans="22:106" x14ac:dyDescent="0.2"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  <c r="AU1983" s="14"/>
      <c r="AV1983" s="14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  <c r="BH1983" s="14"/>
      <c r="BI1983" s="14"/>
      <c r="BJ1983" s="14"/>
      <c r="BK1983" s="14"/>
      <c r="BL1983" s="14"/>
      <c r="BM1983" s="14"/>
      <c r="BN1983" s="14"/>
      <c r="BO1983" s="14"/>
      <c r="BP1983" s="14"/>
      <c r="BQ1983" s="14"/>
      <c r="BR1983" s="14"/>
      <c r="BS1983" s="14"/>
      <c r="BT1983" s="14"/>
      <c r="BU1983" s="14"/>
      <c r="BV1983" s="14"/>
      <c r="BW1983" s="14"/>
      <c r="BX1983" s="14"/>
      <c r="BY1983" s="14"/>
      <c r="BZ1983" s="14"/>
      <c r="CA1983" s="14"/>
      <c r="CB1983" s="14"/>
      <c r="CC1983" s="14"/>
      <c r="CD1983" s="14"/>
      <c r="CE1983" s="14"/>
      <c r="CF1983" s="14"/>
      <c r="CG1983" s="14"/>
      <c r="CH1983" s="14"/>
      <c r="CI1983" s="14"/>
      <c r="CJ1983" s="14"/>
      <c r="CK1983" s="14"/>
      <c r="CL1983" s="14"/>
      <c r="CM1983" s="14"/>
      <c r="CN1983" s="14"/>
      <c r="CO1983" s="14"/>
      <c r="CP1983" s="14"/>
      <c r="CQ1983" s="14"/>
      <c r="CR1983" s="14"/>
      <c r="CS1983" s="14"/>
      <c r="CT1983" s="14"/>
      <c r="CU1983" s="14"/>
      <c r="CV1983" s="14"/>
      <c r="CW1983" s="14"/>
      <c r="CX1983" s="14"/>
      <c r="CY1983" s="14"/>
      <c r="CZ1983" s="14"/>
      <c r="DA1983" s="14"/>
      <c r="DB1983" s="14"/>
    </row>
    <row r="1984" spans="22:106" x14ac:dyDescent="0.2"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  <c r="AU1984" s="14"/>
      <c r="AV1984" s="14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  <c r="BH1984" s="14"/>
      <c r="BI1984" s="14"/>
      <c r="BJ1984" s="14"/>
      <c r="BK1984" s="14"/>
      <c r="BL1984" s="14"/>
      <c r="BM1984" s="14"/>
      <c r="BN1984" s="14"/>
      <c r="BO1984" s="14"/>
      <c r="BP1984" s="14"/>
      <c r="BQ1984" s="14"/>
      <c r="BR1984" s="14"/>
      <c r="BS1984" s="14"/>
      <c r="BT1984" s="14"/>
      <c r="BU1984" s="14"/>
      <c r="BV1984" s="14"/>
      <c r="BW1984" s="14"/>
      <c r="BX1984" s="14"/>
      <c r="BY1984" s="14"/>
      <c r="BZ1984" s="14"/>
      <c r="CA1984" s="14"/>
      <c r="CB1984" s="14"/>
      <c r="CC1984" s="14"/>
      <c r="CD1984" s="14"/>
      <c r="CE1984" s="14"/>
      <c r="CF1984" s="14"/>
      <c r="CG1984" s="14"/>
      <c r="CH1984" s="14"/>
      <c r="CI1984" s="14"/>
      <c r="CJ1984" s="14"/>
      <c r="CK1984" s="14"/>
      <c r="CL1984" s="14"/>
      <c r="CM1984" s="14"/>
      <c r="CN1984" s="14"/>
      <c r="CO1984" s="14"/>
      <c r="CP1984" s="14"/>
      <c r="CQ1984" s="14"/>
      <c r="CR1984" s="14"/>
      <c r="CS1984" s="14"/>
      <c r="CT1984" s="14"/>
      <c r="CU1984" s="14"/>
      <c r="CV1984" s="14"/>
      <c r="CW1984" s="14"/>
      <c r="CX1984" s="14"/>
      <c r="CY1984" s="14"/>
      <c r="CZ1984" s="14"/>
      <c r="DA1984" s="14"/>
      <c r="DB1984" s="14"/>
    </row>
    <row r="1985" spans="22:106" x14ac:dyDescent="0.2"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  <c r="AU1985" s="14"/>
      <c r="AV1985" s="14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  <c r="BJ1985" s="14"/>
      <c r="BK1985" s="14"/>
      <c r="BL1985" s="14"/>
      <c r="BM1985" s="14"/>
      <c r="BN1985" s="14"/>
      <c r="BO1985" s="14"/>
      <c r="BP1985" s="14"/>
      <c r="BQ1985" s="14"/>
      <c r="BR1985" s="14"/>
      <c r="BS1985" s="14"/>
      <c r="BT1985" s="14"/>
      <c r="BU1985" s="14"/>
      <c r="BV1985" s="14"/>
      <c r="BW1985" s="14"/>
      <c r="BX1985" s="14"/>
      <c r="BY1985" s="14"/>
      <c r="BZ1985" s="14"/>
      <c r="CA1985" s="14"/>
      <c r="CB1985" s="14"/>
      <c r="CC1985" s="14"/>
      <c r="CD1985" s="14"/>
      <c r="CE1985" s="14"/>
      <c r="CF1985" s="14"/>
      <c r="CG1985" s="14"/>
      <c r="CH1985" s="14"/>
      <c r="CI1985" s="14"/>
      <c r="CJ1985" s="14"/>
      <c r="CK1985" s="14"/>
      <c r="CL1985" s="14"/>
      <c r="CM1985" s="14"/>
      <c r="CN1985" s="14"/>
      <c r="CO1985" s="14"/>
      <c r="CP1985" s="14"/>
      <c r="CQ1985" s="14"/>
      <c r="CR1985" s="14"/>
      <c r="CS1985" s="14"/>
      <c r="CT1985" s="14"/>
      <c r="CU1985" s="14"/>
      <c r="CV1985" s="14"/>
      <c r="CW1985" s="14"/>
      <c r="CX1985" s="14"/>
      <c r="CY1985" s="14"/>
      <c r="CZ1985" s="14"/>
      <c r="DA1985" s="14"/>
      <c r="DB1985" s="14"/>
    </row>
    <row r="1986" spans="22:106" x14ac:dyDescent="0.2"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  <c r="AU1986" s="14"/>
      <c r="AV1986" s="14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  <c r="BH1986" s="14"/>
      <c r="BI1986" s="14"/>
      <c r="BJ1986" s="14"/>
      <c r="BK1986" s="14"/>
      <c r="BL1986" s="14"/>
      <c r="BM1986" s="14"/>
      <c r="BN1986" s="14"/>
      <c r="BO1986" s="14"/>
      <c r="BP1986" s="14"/>
      <c r="BQ1986" s="14"/>
      <c r="BR1986" s="14"/>
      <c r="BS1986" s="14"/>
      <c r="BT1986" s="14"/>
      <c r="BU1986" s="14"/>
      <c r="BV1986" s="14"/>
      <c r="BW1986" s="14"/>
      <c r="BX1986" s="14"/>
      <c r="BY1986" s="14"/>
      <c r="BZ1986" s="14"/>
      <c r="CA1986" s="14"/>
      <c r="CB1986" s="14"/>
      <c r="CC1986" s="14"/>
      <c r="CD1986" s="14"/>
      <c r="CE1986" s="14"/>
      <c r="CF1986" s="14"/>
      <c r="CG1986" s="14"/>
      <c r="CH1986" s="14"/>
      <c r="CI1986" s="14"/>
      <c r="CJ1986" s="14"/>
      <c r="CK1986" s="14"/>
      <c r="CL1986" s="14"/>
      <c r="CM1986" s="14"/>
      <c r="CN1986" s="14"/>
      <c r="CO1986" s="14"/>
      <c r="CP1986" s="14"/>
      <c r="CQ1986" s="14"/>
      <c r="CR1986" s="14"/>
      <c r="CS1986" s="14"/>
      <c r="CT1986" s="14"/>
      <c r="CU1986" s="14"/>
      <c r="CV1986" s="14"/>
      <c r="CW1986" s="14"/>
      <c r="CX1986" s="14"/>
      <c r="CY1986" s="14"/>
      <c r="CZ1986" s="14"/>
      <c r="DA1986" s="14"/>
      <c r="DB1986" s="14"/>
    </row>
    <row r="1987" spans="22:106" x14ac:dyDescent="0.2"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  <c r="AU1987" s="14"/>
      <c r="AV1987" s="14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  <c r="BH1987" s="14"/>
      <c r="BI1987" s="14"/>
      <c r="BJ1987" s="14"/>
      <c r="BK1987" s="14"/>
      <c r="BL1987" s="14"/>
      <c r="BM1987" s="14"/>
      <c r="BN1987" s="14"/>
      <c r="BO1987" s="14"/>
      <c r="BP1987" s="14"/>
      <c r="BQ1987" s="14"/>
      <c r="BR1987" s="14"/>
      <c r="BS1987" s="14"/>
      <c r="BT1987" s="14"/>
      <c r="BU1987" s="14"/>
      <c r="BV1987" s="14"/>
      <c r="BW1987" s="14"/>
      <c r="BX1987" s="14"/>
      <c r="BY1987" s="14"/>
      <c r="BZ1987" s="14"/>
      <c r="CA1987" s="14"/>
      <c r="CB1987" s="14"/>
      <c r="CC1987" s="14"/>
      <c r="CD1987" s="14"/>
      <c r="CE1987" s="14"/>
      <c r="CF1987" s="14"/>
      <c r="CG1987" s="14"/>
      <c r="CH1987" s="14"/>
      <c r="CI1987" s="14"/>
      <c r="CJ1987" s="14"/>
      <c r="CK1987" s="14"/>
      <c r="CL1987" s="14"/>
      <c r="CM1987" s="14"/>
      <c r="CN1987" s="14"/>
      <c r="CO1987" s="14"/>
      <c r="CP1987" s="14"/>
      <c r="CQ1987" s="14"/>
      <c r="CR1987" s="14"/>
      <c r="CS1987" s="14"/>
      <c r="CT1987" s="14"/>
      <c r="CU1987" s="14"/>
      <c r="CV1987" s="14"/>
      <c r="CW1987" s="14"/>
      <c r="CX1987" s="14"/>
      <c r="CY1987" s="14"/>
      <c r="CZ1987" s="14"/>
      <c r="DA1987" s="14"/>
      <c r="DB1987" s="14"/>
    </row>
    <row r="1988" spans="22:106" x14ac:dyDescent="0.2"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  <c r="AU1988" s="14"/>
      <c r="AV1988" s="14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  <c r="BH1988" s="14"/>
      <c r="BI1988" s="14"/>
      <c r="BJ1988" s="14"/>
      <c r="BK1988" s="14"/>
      <c r="BL1988" s="14"/>
      <c r="BM1988" s="14"/>
      <c r="BN1988" s="14"/>
      <c r="BO1988" s="14"/>
      <c r="BP1988" s="14"/>
      <c r="BQ1988" s="14"/>
      <c r="BR1988" s="14"/>
      <c r="BS1988" s="14"/>
      <c r="BT1988" s="14"/>
      <c r="BU1988" s="14"/>
      <c r="BV1988" s="14"/>
      <c r="BW1988" s="14"/>
      <c r="BX1988" s="14"/>
      <c r="BY1988" s="14"/>
      <c r="BZ1988" s="14"/>
      <c r="CA1988" s="14"/>
      <c r="CB1988" s="14"/>
      <c r="CC1988" s="14"/>
      <c r="CD1988" s="14"/>
      <c r="CE1988" s="14"/>
      <c r="CF1988" s="14"/>
      <c r="CG1988" s="14"/>
      <c r="CH1988" s="14"/>
      <c r="CI1988" s="14"/>
      <c r="CJ1988" s="14"/>
      <c r="CK1988" s="14"/>
      <c r="CL1988" s="14"/>
      <c r="CM1988" s="14"/>
      <c r="CN1988" s="14"/>
      <c r="CO1988" s="14"/>
      <c r="CP1988" s="14"/>
      <c r="CQ1988" s="14"/>
      <c r="CR1988" s="14"/>
      <c r="CS1988" s="14"/>
      <c r="CT1988" s="14"/>
      <c r="CU1988" s="14"/>
      <c r="CV1988" s="14"/>
      <c r="CW1988" s="14"/>
      <c r="CX1988" s="14"/>
      <c r="CY1988" s="14"/>
      <c r="CZ1988" s="14"/>
      <c r="DA1988" s="14"/>
      <c r="DB1988" s="14"/>
    </row>
    <row r="1989" spans="22:106" x14ac:dyDescent="0.2"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  <c r="AU1989" s="14"/>
      <c r="AV1989" s="14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  <c r="BH1989" s="14"/>
      <c r="BI1989" s="14"/>
      <c r="BJ1989" s="14"/>
      <c r="BK1989" s="14"/>
      <c r="BL1989" s="14"/>
      <c r="BM1989" s="14"/>
      <c r="BN1989" s="14"/>
      <c r="BO1989" s="14"/>
      <c r="BP1989" s="14"/>
      <c r="BQ1989" s="14"/>
      <c r="BR1989" s="14"/>
      <c r="BS1989" s="14"/>
      <c r="BT1989" s="14"/>
      <c r="BU1989" s="14"/>
      <c r="BV1989" s="14"/>
      <c r="BW1989" s="14"/>
      <c r="BX1989" s="14"/>
      <c r="BY1989" s="14"/>
      <c r="BZ1989" s="14"/>
      <c r="CA1989" s="14"/>
      <c r="CB1989" s="14"/>
      <c r="CC1989" s="14"/>
      <c r="CD1989" s="14"/>
      <c r="CE1989" s="14"/>
      <c r="CF1989" s="14"/>
      <c r="CG1989" s="14"/>
      <c r="CH1989" s="14"/>
      <c r="CI1989" s="14"/>
      <c r="CJ1989" s="14"/>
      <c r="CK1989" s="14"/>
      <c r="CL1989" s="14"/>
      <c r="CM1989" s="14"/>
      <c r="CN1989" s="14"/>
      <c r="CO1989" s="14"/>
      <c r="CP1989" s="14"/>
      <c r="CQ1989" s="14"/>
      <c r="CR1989" s="14"/>
      <c r="CS1989" s="14"/>
      <c r="CT1989" s="14"/>
      <c r="CU1989" s="14"/>
      <c r="CV1989" s="14"/>
      <c r="CW1989" s="14"/>
      <c r="CX1989" s="14"/>
      <c r="CY1989" s="14"/>
      <c r="CZ1989" s="14"/>
      <c r="DA1989" s="14"/>
      <c r="DB1989" s="14"/>
    </row>
    <row r="1990" spans="22:106" x14ac:dyDescent="0.2"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  <c r="AU1990" s="14"/>
      <c r="AV1990" s="14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  <c r="BH1990" s="14"/>
      <c r="BI1990" s="14"/>
      <c r="BJ1990" s="14"/>
      <c r="BK1990" s="14"/>
      <c r="BL1990" s="14"/>
      <c r="BM1990" s="14"/>
      <c r="BN1990" s="14"/>
      <c r="BO1990" s="14"/>
      <c r="BP1990" s="14"/>
      <c r="BQ1990" s="14"/>
      <c r="BR1990" s="14"/>
      <c r="BS1990" s="14"/>
      <c r="BT1990" s="14"/>
      <c r="BU1990" s="14"/>
      <c r="BV1990" s="14"/>
      <c r="BW1990" s="14"/>
      <c r="BX1990" s="14"/>
      <c r="BY1990" s="14"/>
      <c r="BZ1990" s="14"/>
      <c r="CA1990" s="14"/>
      <c r="CB1990" s="14"/>
      <c r="CC1990" s="14"/>
      <c r="CD1990" s="14"/>
      <c r="CE1990" s="14"/>
      <c r="CF1990" s="14"/>
      <c r="CG1990" s="14"/>
      <c r="CH1990" s="14"/>
      <c r="CI1990" s="14"/>
      <c r="CJ1990" s="14"/>
      <c r="CK1990" s="14"/>
      <c r="CL1990" s="14"/>
      <c r="CM1990" s="14"/>
      <c r="CN1990" s="14"/>
      <c r="CO1990" s="14"/>
      <c r="CP1990" s="14"/>
      <c r="CQ1990" s="14"/>
      <c r="CR1990" s="14"/>
      <c r="CS1990" s="14"/>
      <c r="CT1990" s="14"/>
      <c r="CU1990" s="14"/>
      <c r="CV1990" s="14"/>
      <c r="CW1990" s="14"/>
      <c r="CX1990" s="14"/>
      <c r="CY1990" s="14"/>
      <c r="CZ1990" s="14"/>
      <c r="DA1990" s="14"/>
      <c r="DB1990" s="14"/>
    </row>
    <row r="1991" spans="22:106" x14ac:dyDescent="0.2"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  <c r="AU1991" s="14"/>
      <c r="AV1991" s="14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  <c r="BH1991" s="14"/>
      <c r="BI1991" s="14"/>
      <c r="BJ1991" s="14"/>
      <c r="BK1991" s="14"/>
      <c r="BL1991" s="14"/>
      <c r="BM1991" s="14"/>
      <c r="BN1991" s="14"/>
      <c r="BO1991" s="14"/>
      <c r="BP1991" s="14"/>
      <c r="BQ1991" s="14"/>
      <c r="BR1991" s="14"/>
      <c r="BS1991" s="14"/>
      <c r="BT1991" s="14"/>
      <c r="BU1991" s="14"/>
      <c r="BV1991" s="14"/>
      <c r="BW1991" s="14"/>
      <c r="BX1991" s="14"/>
      <c r="BY1991" s="14"/>
      <c r="BZ1991" s="14"/>
      <c r="CA1991" s="14"/>
      <c r="CB1991" s="14"/>
      <c r="CC1991" s="14"/>
      <c r="CD1991" s="14"/>
      <c r="CE1991" s="14"/>
      <c r="CF1991" s="14"/>
      <c r="CG1991" s="14"/>
      <c r="CH1991" s="14"/>
      <c r="CI1991" s="14"/>
      <c r="CJ1991" s="14"/>
      <c r="CK1991" s="14"/>
      <c r="CL1991" s="14"/>
      <c r="CM1991" s="14"/>
      <c r="CN1991" s="14"/>
      <c r="CO1991" s="14"/>
      <c r="CP1991" s="14"/>
      <c r="CQ1991" s="14"/>
      <c r="CR1991" s="14"/>
      <c r="CS1991" s="14"/>
      <c r="CT1991" s="14"/>
      <c r="CU1991" s="14"/>
      <c r="CV1991" s="14"/>
      <c r="CW1991" s="14"/>
      <c r="CX1991" s="14"/>
      <c r="CY1991" s="14"/>
      <c r="CZ1991" s="14"/>
      <c r="DA1991" s="14"/>
      <c r="DB1991" s="14"/>
    </row>
    <row r="1992" spans="22:106" x14ac:dyDescent="0.2"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  <c r="AU1992" s="14"/>
      <c r="AV1992" s="14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  <c r="BH1992" s="14"/>
      <c r="BI1992" s="14"/>
      <c r="BJ1992" s="14"/>
      <c r="BK1992" s="14"/>
      <c r="BL1992" s="14"/>
      <c r="BM1992" s="14"/>
      <c r="BN1992" s="14"/>
      <c r="BO1992" s="14"/>
      <c r="BP1992" s="14"/>
      <c r="BQ1992" s="14"/>
      <c r="BR1992" s="14"/>
      <c r="BS1992" s="14"/>
      <c r="BT1992" s="14"/>
      <c r="BU1992" s="14"/>
      <c r="BV1992" s="14"/>
      <c r="BW1992" s="14"/>
      <c r="BX1992" s="14"/>
      <c r="BY1992" s="14"/>
      <c r="BZ1992" s="14"/>
      <c r="CA1992" s="14"/>
      <c r="CB1992" s="14"/>
      <c r="CC1992" s="14"/>
      <c r="CD1992" s="14"/>
      <c r="CE1992" s="14"/>
      <c r="CF1992" s="14"/>
      <c r="CG1992" s="14"/>
      <c r="CH1992" s="14"/>
      <c r="CI1992" s="14"/>
      <c r="CJ1992" s="14"/>
      <c r="CK1992" s="14"/>
      <c r="CL1992" s="14"/>
      <c r="CM1992" s="14"/>
      <c r="CN1992" s="14"/>
      <c r="CO1992" s="14"/>
      <c r="CP1992" s="14"/>
      <c r="CQ1992" s="14"/>
      <c r="CR1992" s="14"/>
      <c r="CS1992" s="14"/>
      <c r="CT1992" s="14"/>
      <c r="CU1992" s="14"/>
      <c r="CV1992" s="14"/>
      <c r="CW1992" s="14"/>
      <c r="CX1992" s="14"/>
      <c r="CY1992" s="14"/>
      <c r="CZ1992" s="14"/>
      <c r="DA1992" s="14"/>
      <c r="DB1992" s="14"/>
    </row>
    <row r="1993" spans="22:106" x14ac:dyDescent="0.2"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  <c r="AU1993" s="14"/>
      <c r="AV1993" s="14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  <c r="BH1993" s="14"/>
      <c r="BI1993" s="14"/>
      <c r="BJ1993" s="14"/>
      <c r="BK1993" s="14"/>
      <c r="BL1993" s="14"/>
      <c r="BM1993" s="14"/>
      <c r="BN1993" s="14"/>
      <c r="BO1993" s="14"/>
      <c r="BP1993" s="14"/>
      <c r="BQ1993" s="14"/>
      <c r="BR1993" s="14"/>
      <c r="BS1993" s="14"/>
      <c r="BT1993" s="14"/>
      <c r="BU1993" s="14"/>
      <c r="BV1993" s="14"/>
      <c r="BW1993" s="14"/>
      <c r="BX1993" s="14"/>
      <c r="BY1993" s="14"/>
      <c r="BZ1993" s="14"/>
      <c r="CA1993" s="14"/>
      <c r="CB1993" s="14"/>
      <c r="CC1993" s="14"/>
      <c r="CD1993" s="14"/>
      <c r="CE1993" s="14"/>
      <c r="CF1993" s="14"/>
      <c r="CG1993" s="14"/>
      <c r="CH1993" s="14"/>
      <c r="CI1993" s="14"/>
      <c r="CJ1993" s="14"/>
      <c r="CK1993" s="14"/>
      <c r="CL1993" s="14"/>
      <c r="CM1993" s="14"/>
      <c r="CN1993" s="14"/>
      <c r="CO1993" s="14"/>
      <c r="CP1993" s="14"/>
      <c r="CQ1993" s="14"/>
      <c r="CR1993" s="14"/>
      <c r="CS1993" s="14"/>
      <c r="CT1993" s="14"/>
      <c r="CU1993" s="14"/>
      <c r="CV1993" s="14"/>
      <c r="CW1993" s="14"/>
      <c r="CX1993" s="14"/>
      <c r="CY1993" s="14"/>
      <c r="CZ1993" s="14"/>
      <c r="DA1993" s="14"/>
      <c r="DB1993" s="14"/>
    </row>
    <row r="1994" spans="22:106" x14ac:dyDescent="0.2"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  <c r="AU1994" s="14"/>
      <c r="AV1994" s="14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  <c r="BH1994" s="14"/>
      <c r="BI1994" s="14"/>
      <c r="BJ1994" s="14"/>
      <c r="BK1994" s="14"/>
      <c r="BL1994" s="14"/>
      <c r="BM1994" s="14"/>
      <c r="BN1994" s="14"/>
      <c r="BO1994" s="14"/>
      <c r="BP1994" s="14"/>
      <c r="BQ1994" s="14"/>
      <c r="BR1994" s="14"/>
      <c r="BS1994" s="14"/>
      <c r="BT1994" s="14"/>
      <c r="BU1994" s="14"/>
      <c r="BV1994" s="14"/>
      <c r="BW1994" s="14"/>
      <c r="BX1994" s="14"/>
      <c r="BY1994" s="14"/>
      <c r="BZ1994" s="14"/>
      <c r="CA1994" s="14"/>
      <c r="CB1994" s="14"/>
      <c r="CC1994" s="14"/>
      <c r="CD1994" s="14"/>
      <c r="CE1994" s="14"/>
      <c r="CF1994" s="14"/>
      <c r="CG1994" s="14"/>
      <c r="CH1994" s="14"/>
      <c r="CI1994" s="14"/>
      <c r="CJ1994" s="14"/>
      <c r="CK1994" s="14"/>
      <c r="CL1994" s="14"/>
      <c r="CM1994" s="14"/>
      <c r="CN1994" s="14"/>
      <c r="CO1994" s="14"/>
      <c r="CP1994" s="14"/>
      <c r="CQ1994" s="14"/>
      <c r="CR1994" s="14"/>
      <c r="CS1994" s="14"/>
      <c r="CT1994" s="14"/>
      <c r="CU1994" s="14"/>
      <c r="CV1994" s="14"/>
      <c r="CW1994" s="14"/>
      <c r="CX1994" s="14"/>
      <c r="CY1994" s="14"/>
      <c r="CZ1994" s="14"/>
      <c r="DA1994" s="14"/>
      <c r="DB1994" s="14"/>
    </row>
    <row r="1995" spans="22:106" x14ac:dyDescent="0.2"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  <c r="AU1995" s="14"/>
      <c r="AV1995" s="14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  <c r="BJ1995" s="14"/>
      <c r="BK1995" s="14"/>
      <c r="BL1995" s="14"/>
      <c r="BM1995" s="14"/>
      <c r="BN1995" s="14"/>
      <c r="BO1995" s="14"/>
      <c r="BP1995" s="14"/>
      <c r="BQ1995" s="14"/>
      <c r="BR1995" s="14"/>
      <c r="BS1995" s="14"/>
      <c r="BT1995" s="14"/>
      <c r="BU1995" s="14"/>
      <c r="BV1995" s="14"/>
      <c r="BW1995" s="14"/>
      <c r="BX1995" s="14"/>
      <c r="BY1995" s="14"/>
      <c r="BZ1995" s="14"/>
      <c r="CA1995" s="14"/>
      <c r="CB1995" s="14"/>
      <c r="CC1995" s="14"/>
      <c r="CD1995" s="14"/>
      <c r="CE1995" s="14"/>
      <c r="CF1995" s="14"/>
      <c r="CG1995" s="14"/>
      <c r="CH1995" s="14"/>
      <c r="CI1995" s="14"/>
      <c r="CJ1995" s="14"/>
      <c r="CK1995" s="14"/>
      <c r="CL1995" s="14"/>
      <c r="CM1995" s="14"/>
      <c r="CN1995" s="14"/>
      <c r="CO1995" s="14"/>
      <c r="CP1995" s="14"/>
      <c r="CQ1995" s="14"/>
      <c r="CR1995" s="14"/>
      <c r="CS1995" s="14"/>
      <c r="CT1995" s="14"/>
      <c r="CU1995" s="14"/>
      <c r="CV1995" s="14"/>
      <c r="CW1995" s="14"/>
      <c r="CX1995" s="14"/>
      <c r="CY1995" s="14"/>
      <c r="CZ1995" s="14"/>
      <c r="DA1995" s="14"/>
      <c r="DB1995" s="14"/>
    </row>
    <row r="1996" spans="22:106" x14ac:dyDescent="0.2"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  <c r="AU1996" s="14"/>
      <c r="AV1996" s="14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  <c r="BH1996" s="14"/>
      <c r="BI1996" s="14"/>
      <c r="BJ1996" s="14"/>
      <c r="BK1996" s="14"/>
      <c r="BL1996" s="14"/>
      <c r="BM1996" s="14"/>
      <c r="BN1996" s="14"/>
      <c r="BO1996" s="14"/>
      <c r="BP1996" s="14"/>
      <c r="BQ1996" s="14"/>
      <c r="BR1996" s="14"/>
      <c r="BS1996" s="14"/>
      <c r="BT1996" s="14"/>
      <c r="BU1996" s="14"/>
      <c r="BV1996" s="14"/>
      <c r="BW1996" s="14"/>
      <c r="BX1996" s="14"/>
      <c r="BY1996" s="14"/>
      <c r="BZ1996" s="14"/>
      <c r="CA1996" s="14"/>
      <c r="CB1996" s="14"/>
      <c r="CC1996" s="14"/>
      <c r="CD1996" s="14"/>
      <c r="CE1996" s="14"/>
      <c r="CF1996" s="14"/>
      <c r="CG1996" s="14"/>
      <c r="CH1996" s="14"/>
      <c r="CI1996" s="14"/>
      <c r="CJ1996" s="14"/>
      <c r="CK1996" s="14"/>
      <c r="CL1996" s="14"/>
      <c r="CM1996" s="14"/>
      <c r="CN1996" s="14"/>
      <c r="CO1996" s="14"/>
      <c r="CP1996" s="14"/>
      <c r="CQ1996" s="14"/>
      <c r="CR1996" s="14"/>
      <c r="CS1996" s="14"/>
      <c r="CT1996" s="14"/>
      <c r="CU1996" s="14"/>
      <c r="CV1996" s="14"/>
      <c r="CW1996" s="14"/>
      <c r="CX1996" s="14"/>
      <c r="CY1996" s="14"/>
      <c r="CZ1996" s="14"/>
      <c r="DA1996" s="14"/>
      <c r="DB1996" s="14"/>
    </row>
    <row r="1997" spans="22:106" x14ac:dyDescent="0.2"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  <c r="AU1997" s="14"/>
      <c r="AV1997" s="14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  <c r="BH1997" s="14"/>
      <c r="BI1997" s="14"/>
      <c r="BJ1997" s="14"/>
      <c r="BK1997" s="14"/>
      <c r="BL1997" s="14"/>
      <c r="BM1997" s="14"/>
      <c r="BN1997" s="14"/>
      <c r="BO1997" s="14"/>
      <c r="BP1997" s="14"/>
      <c r="BQ1997" s="14"/>
      <c r="BR1997" s="14"/>
      <c r="BS1997" s="14"/>
      <c r="BT1997" s="14"/>
      <c r="BU1997" s="14"/>
      <c r="BV1997" s="14"/>
      <c r="BW1997" s="14"/>
      <c r="BX1997" s="14"/>
      <c r="BY1997" s="14"/>
      <c r="BZ1997" s="14"/>
      <c r="CA1997" s="14"/>
      <c r="CB1997" s="14"/>
      <c r="CC1997" s="14"/>
      <c r="CD1997" s="14"/>
      <c r="CE1997" s="14"/>
      <c r="CF1997" s="14"/>
      <c r="CG1997" s="14"/>
      <c r="CH1997" s="14"/>
      <c r="CI1997" s="14"/>
      <c r="CJ1997" s="14"/>
      <c r="CK1997" s="14"/>
      <c r="CL1997" s="14"/>
      <c r="CM1997" s="14"/>
      <c r="CN1997" s="14"/>
      <c r="CO1997" s="14"/>
      <c r="CP1997" s="14"/>
      <c r="CQ1997" s="14"/>
      <c r="CR1997" s="14"/>
      <c r="CS1997" s="14"/>
      <c r="CT1997" s="14"/>
      <c r="CU1997" s="14"/>
      <c r="CV1997" s="14"/>
      <c r="CW1997" s="14"/>
      <c r="CX1997" s="14"/>
      <c r="CY1997" s="14"/>
      <c r="CZ1997" s="14"/>
      <c r="DA1997" s="14"/>
      <c r="DB1997" s="14"/>
    </row>
    <row r="1998" spans="22:106" x14ac:dyDescent="0.2"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  <c r="AU1998" s="14"/>
      <c r="AV1998" s="14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  <c r="BH1998" s="14"/>
      <c r="BI1998" s="14"/>
      <c r="BJ1998" s="14"/>
      <c r="BK1998" s="14"/>
      <c r="BL1998" s="14"/>
      <c r="BM1998" s="14"/>
      <c r="BN1998" s="14"/>
      <c r="BO1998" s="14"/>
      <c r="BP1998" s="14"/>
      <c r="BQ1998" s="14"/>
      <c r="BR1998" s="14"/>
      <c r="BS1998" s="14"/>
      <c r="BT1998" s="14"/>
      <c r="BU1998" s="14"/>
      <c r="BV1998" s="14"/>
      <c r="BW1998" s="14"/>
      <c r="BX1998" s="14"/>
      <c r="BY1998" s="14"/>
      <c r="BZ1998" s="14"/>
      <c r="CA1998" s="14"/>
      <c r="CB1998" s="14"/>
      <c r="CC1998" s="14"/>
      <c r="CD1998" s="14"/>
      <c r="CE1998" s="14"/>
      <c r="CF1998" s="14"/>
      <c r="CG1998" s="14"/>
      <c r="CH1998" s="14"/>
      <c r="CI1998" s="14"/>
      <c r="CJ1998" s="14"/>
      <c r="CK1998" s="14"/>
      <c r="CL1998" s="14"/>
      <c r="CM1998" s="14"/>
      <c r="CN1998" s="14"/>
      <c r="CO1998" s="14"/>
      <c r="CP1998" s="14"/>
      <c r="CQ1998" s="14"/>
      <c r="CR1998" s="14"/>
      <c r="CS1998" s="14"/>
      <c r="CT1998" s="14"/>
      <c r="CU1998" s="14"/>
      <c r="CV1998" s="14"/>
      <c r="CW1998" s="14"/>
      <c r="CX1998" s="14"/>
      <c r="CY1998" s="14"/>
      <c r="CZ1998" s="14"/>
      <c r="DA1998" s="14"/>
      <c r="DB1998" s="14"/>
    </row>
    <row r="1999" spans="22:106" x14ac:dyDescent="0.2"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  <c r="AU1999" s="14"/>
      <c r="AV1999" s="14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  <c r="BH1999" s="14"/>
      <c r="BI1999" s="14"/>
      <c r="BJ1999" s="14"/>
      <c r="BK1999" s="14"/>
      <c r="BL1999" s="14"/>
      <c r="BM1999" s="14"/>
      <c r="BN1999" s="14"/>
      <c r="BO1999" s="14"/>
      <c r="BP1999" s="14"/>
      <c r="BQ1999" s="14"/>
      <c r="BR1999" s="14"/>
      <c r="BS1999" s="14"/>
      <c r="BT1999" s="14"/>
      <c r="BU1999" s="14"/>
      <c r="BV1999" s="14"/>
      <c r="BW1999" s="14"/>
      <c r="BX1999" s="14"/>
      <c r="BY1999" s="14"/>
      <c r="BZ1999" s="14"/>
      <c r="CA1999" s="14"/>
      <c r="CB1999" s="14"/>
      <c r="CC1999" s="14"/>
      <c r="CD1999" s="14"/>
      <c r="CE1999" s="14"/>
      <c r="CF1999" s="14"/>
      <c r="CG1999" s="14"/>
      <c r="CH1999" s="14"/>
      <c r="CI1999" s="14"/>
      <c r="CJ1999" s="14"/>
      <c r="CK1999" s="14"/>
      <c r="CL1999" s="14"/>
      <c r="CM1999" s="14"/>
      <c r="CN1999" s="14"/>
      <c r="CO1999" s="14"/>
      <c r="CP1999" s="14"/>
      <c r="CQ1999" s="14"/>
      <c r="CR1999" s="14"/>
      <c r="CS1999" s="14"/>
      <c r="CT1999" s="14"/>
      <c r="CU1999" s="14"/>
      <c r="CV1999" s="14"/>
      <c r="CW1999" s="14"/>
      <c r="CX1999" s="14"/>
      <c r="CY1999" s="14"/>
      <c r="CZ1999" s="14"/>
      <c r="DA1999" s="14"/>
      <c r="DB1999" s="14"/>
    </row>
    <row r="2000" spans="22:106" x14ac:dyDescent="0.2"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  <c r="AU2000" s="14"/>
      <c r="AV2000" s="14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  <c r="BH2000" s="14"/>
      <c r="BI2000" s="14"/>
      <c r="BJ2000" s="14"/>
      <c r="BK2000" s="14"/>
      <c r="BL2000" s="14"/>
      <c r="BM2000" s="14"/>
      <c r="BN2000" s="14"/>
      <c r="BO2000" s="14"/>
      <c r="BP2000" s="14"/>
      <c r="BQ2000" s="14"/>
      <c r="BR2000" s="14"/>
      <c r="BS2000" s="14"/>
      <c r="BT2000" s="14"/>
      <c r="BU2000" s="14"/>
      <c r="BV2000" s="14"/>
      <c r="BW2000" s="14"/>
      <c r="BX2000" s="14"/>
      <c r="BY2000" s="14"/>
      <c r="BZ2000" s="14"/>
      <c r="CA2000" s="14"/>
      <c r="CB2000" s="14"/>
      <c r="CC2000" s="14"/>
      <c r="CD2000" s="14"/>
      <c r="CE2000" s="14"/>
      <c r="CF2000" s="14"/>
      <c r="CG2000" s="14"/>
      <c r="CH2000" s="14"/>
      <c r="CI2000" s="14"/>
      <c r="CJ2000" s="14"/>
      <c r="CK2000" s="14"/>
      <c r="CL2000" s="14"/>
      <c r="CM2000" s="14"/>
      <c r="CN2000" s="14"/>
      <c r="CO2000" s="14"/>
      <c r="CP2000" s="14"/>
      <c r="CQ2000" s="14"/>
      <c r="CR2000" s="14"/>
      <c r="CS2000" s="14"/>
      <c r="CT2000" s="14"/>
      <c r="CU2000" s="14"/>
      <c r="CV2000" s="14"/>
      <c r="CW2000" s="14"/>
      <c r="CX2000" s="14"/>
      <c r="CY2000" s="14"/>
      <c r="CZ2000" s="14"/>
      <c r="DA2000" s="14"/>
      <c r="DB2000" s="14"/>
    </row>
    <row r="2001" spans="22:106" x14ac:dyDescent="0.2"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  <c r="AU2001" s="14"/>
      <c r="AV2001" s="14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  <c r="BH2001" s="14"/>
      <c r="BI2001" s="14"/>
      <c r="BJ2001" s="14"/>
      <c r="BK2001" s="14"/>
      <c r="BL2001" s="14"/>
      <c r="BM2001" s="14"/>
      <c r="BN2001" s="14"/>
      <c r="BO2001" s="14"/>
      <c r="BP2001" s="14"/>
      <c r="BQ2001" s="14"/>
      <c r="BR2001" s="14"/>
      <c r="BS2001" s="14"/>
      <c r="BT2001" s="14"/>
      <c r="BU2001" s="14"/>
      <c r="BV2001" s="14"/>
      <c r="BW2001" s="14"/>
      <c r="BX2001" s="14"/>
      <c r="BY2001" s="14"/>
      <c r="BZ2001" s="14"/>
      <c r="CA2001" s="14"/>
      <c r="CB2001" s="14"/>
      <c r="CC2001" s="14"/>
      <c r="CD2001" s="14"/>
      <c r="CE2001" s="14"/>
      <c r="CF2001" s="14"/>
      <c r="CG2001" s="14"/>
      <c r="CH2001" s="14"/>
      <c r="CI2001" s="14"/>
      <c r="CJ2001" s="14"/>
      <c r="CK2001" s="14"/>
      <c r="CL2001" s="14"/>
      <c r="CM2001" s="14"/>
      <c r="CN2001" s="14"/>
      <c r="CO2001" s="14"/>
      <c r="CP2001" s="14"/>
      <c r="CQ2001" s="14"/>
      <c r="CR2001" s="14"/>
      <c r="CS2001" s="14"/>
      <c r="CT2001" s="14"/>
      <c r="CU2001" s="14"/>
      <c r="CV2001" s="14"/>
      <c r="CW2001" s="14"/>
      <c r="CX2001" s="14"/>
      <c r="CY2001" s="14"/>
      <c r="CZ2001" s="14"/>
      <c r="DA2001" s="14"/>
      <c r="DB2001" s="14"/>
    </row>
    <row r="2002" spans="22:106" x14ac:dyDescent="0.2"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  <c r="AU2002" s="14"/>
      <c r="AV2002" s="14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  <c r="BJ2002" s="14"/>
      <c r="BK2002" s="14"/>
      <c r="BL2002" s="14"/>
      <c r="BM2002" s="14"/>
      <c r="BN2002" s="14"/>
      <c r="BO2002" s="14"/>
      <c r="BP2002" s="14"/>
      <c r="BQ2002" s="14"/>
      <c r="BR2002" s="14"/>
      <c r="BS2002" s="14"/>
      <c r="BT2002" s="14"/>
      <c r="BU2002" s="14"/>
      <c r="BV2002" s="14"/>
      <c r="BW2002" s="14"/>
      <c r="BX2002" s="14"/>
      <c r="BY2002" s="14"/>
      <c r="BZ2002" s="14"/>
      <c r="CA2002" s="14"/>
      <c r="CB2002" s="14"/>
      <c r="CC2002" s="14"/>
      <c r="CD2002" s="14"/>
      <c r="CE2002" s="14"/>
      <c r="CF2002" s="14"/>
      <c r="CG2002" s="14"/>
      <c r="CH2002" s="14"/>
      <c r="CI2002" s="14"/>
      <c r="CJ2002" s="14"/>
      <c r="CK2002" s="14"/>
      <c r="CL2002" s="14"/>
      <c r="CM2002" s="14"/>
      <c r="CN2002" s="14"/>
      <c r="CO2002" s="14"/>
      <c r="CP2002" s="14"/>
      <c r="CQ2002" s="14"/>
      <c r="CR2002" s="14"/>
      <c r="CS2002" s="14"/>
      <c r="CT2002" s="14"/>
      <c r="CU2002" s="14"/>
      <c r="CV2002" s="14"/>
      <c r="CW2002" s="14"/>
      <c r="CX2002" s="14"/>
      <c r="CY2002" s="14"/>
      <c r="CZ2002" s="14"/>
      <c r="DA2002" s="14"/>
      <c r="DB2002" s="14"/>
    </row>
    <row r="2003" spans="22:106" x14ac:dyDescent="0.2"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  <c r="AU2003" s="14"/>
      <c r="AV2003" s="14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  <c r="BH2003" s="14"/>
      <c r="BI2003" s="14"/>
      <c r="BJ2003" s="14"/>
      <c r="BK2003" s="14"/>
      <c r="BL2003" s="14"/>
      <c r="BM2003" s="14"/>
      <c r="BN2003" s="14"/>
      <c r="BO2003" s="14"/>
      <c r="BP2003" s="14"/>
      <c r="BQ2003" s="14"/>
      <c r="BR2003" s="14"/>
      <c r="BS2003" s="14"/>
      <c r="BT2003" s="14"/>
      <c r="BU2003" s="14"/>
      <c r="BV2003" s="14"/>
      <c r="BW2003" s="14"/>
      <c r="BX2003" s="14"/>
      <c r="BY2003" s="14"/>
      <c r="BZ2003" s="14"/>
      <c r="CA2003" s="14"/>
      <c r="CB2003" s="14"/>
      <c r="CC2003" s="14"/>
      <c r="CD2003" s="14"/>
      <c r="CE2003" s="14"/>
      <c r="CF2003" s="14"/>
      <c r="CG2003" s="14"/>
      <c r="CH2003" s="14"/>
      <c r="CI2003" s="14"/>
      <c r="CJ2003" s="14"/>
      <c r="CK2003" s="14"/>
      <c r="CL2003" s="14"/>
      <c r="CM2003" s="14"/>
      <c r="CN2003" s="14"/>
      <c r="CO2003" s="14"/>
      <c r="CP2003" s="14"/>
      <c r="CQ2003" s="14"/>
      <c r="CR2003" s="14"/>
      <c r="CS2003" s="14"/>
      <c r="CT2003" s="14"/>
      <c r="CU2003" s="14"/>
      <c r="CV2003" s="14"/>
      <c r="CW2003" s="14"/>
      <c r="CX2003" s="14"/>
      <c r="CY2003" s="14"/>
      <c r="CZ2003" s="14"/>
      <c r="DA2003" s="14"/>
      <c r="DB2003" s="14"/>
    </row>
    <row r="2004" spans="22:106" x14ac:dyDescent="0.2"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  <c r="AU2004" s="14"/>
      <c r="AV2004" s="14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  <c r="BH2004" s="14"/>
      <c r="BI2004" s="14"/>
      <c r="BJ2004" s="14"/>
      <c r="BK2004" s="14"/>
      <c r="BL2004" s="14"/>
      <c r="BM2004" s="14"/>
      <c r="BN2004" s="14"/>
      <c r="BO2004" s="14"/>
      <c r="BP2004" s="14"/>
      <c r="BQ2004" s="14"/>
      <c r="BR2004" s="14"/>
      <c r="BS2004" s="14"/>
      <c r="BT2004" s="14"/>
      <c r="BU2004" s="14"/>
      <c r="BV2004" s="14"/>
      <c r="BW2004" s="14"/>
      <c r="BX2004" s="14"/>
      <c r="BY2004" s="14"/>
      <c r="BZ2004" s="14"/>
      <c r="CA2004" s="14"/>
      <c r="CB2004" s="14"/>
      <c r="CC2004" s="14"/>
      <c r="CD2004" s="14"/>
      <c r="CE2004" s="14"/>
      <c r="CF2004" s="14"/>
      <c r="CG2004" s="14"/>
      <c r="CH2004" s="14"/>
      <c r="CI2004" s="14"/>
      <c r="CJ2004" s="14"/>
      <c r="CK2004" s="14"/>
      <c r="CL2004" s="14"/>
      <c r="CM2004" s="14"/>
      <c r="CN2004" s="14"/>
      <c r="CO2004" s="14"/>
      <c r="CP2004" s="14"/>
      <c r="CQ2004" s="14"/>
      <c r="CR2004" s="14"/>
      <c r="CS2004" s="14"/>
      <c r="CT2004" s="14"/>
      <c r="CU2004" s="14"/>
      <c r="CV2004" s="14"/>
      <c r="CW2004" s="14"/>
      <c r="CX2004" s="14"/>
      <c r="CY2004" s="14"/>
      <c r="CZ2004" s="14"/>
      <c r="DA2004" s="14"/>
      <c r="DB2004" s="14"/>
    </row>
    <row r="2005" spans="22:106" x14ac:dyDescent="0.2"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  <c r="AU2005" s="14"/>
      <c r="AV2005" s="14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  <c r="BH2005" s="14"/>
      <c r="BI2005" s="14"/>
      <c r="BJ2005" s="14"/>
      <c r="BK2005" s="14"/>
      <c r="BL2005" s="14"/>
      <c r="BM2005" s="14"/>
      <c r="BN2005" s="14"/>
      <c r="BO2005" s="14"/>
      <c r="BP2005" s="14"/>
      <c r="BQ2005" s="14"/>
      <c r="BR2005" s="14"/>
      <c r="BS2005" s="14"/>
      <c r="BT2005" s="14"/>
      <c r="BU2005" s="14"/>
      <c r="BV2005" s="14"/>
      <c r="BW2005" s="14"/>
      <c r="BX2005" s="14"/>
      <c r="BY2005" s="14"/>
      <c r="BZ2005" s="14"/>
      <c r="CA2005" s="14"/>
      <c r="CB2005" s="14"/>
      <c r="CC2005" s="14"/>
      <c r="CD2005" s="14"/>
      <c r="CE2005" s="14"/>
      <c r="CF2005" s="14"/>
      <c r="CG2005" s="14"/>
      <c r="CH2005" s="14"/>
      <c r="CI2005" s="14"/>
      <c r="CJ2005" s="14"/>
      <c r="CK2005" s="14"/>
      <c r="CL2005" s="14"/>
      <c r="CM2005" s="14"/>
      <c r="CN2005" s="14"/>
      <c r="CO2005" s="14"/>
      <c r="CP2005" s="14"/>
      <c r="CQ2005" s="14"/>
      <c r="CR2005" s="14"/>
      <c r="CS2005" s="14"/>
      <c r="CT2005" s="14"/>
      <c r="CU2005" s="14"/>
      <c r="CV2005" s="14"/>
      <c r="CW2005" s="14"/>
      <c r="CX2005" s="14"/>
      <c r="CY2005" s="14"/>
      <c r="CZ2005" s="14"/>
      <c r="DA2005" s="14"/>
      <c r="DB2005" s="14"/>
    </row>
    <row r="2006" spans="22:106" x14ac:dyDescent="0.2"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  <c r="AU2006" s="14"/>
      <c r="AV2006" s="14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  <c r="BH2006" s="14"/>
      <c r="BI2006" s="14"/>
      <c r="BJ2006" s="14"/>
      <c r="BK2006" s="14"/>
      <c r="BL2006" s="14"/>
      <c r="BM2006" s="14"/>
      <c r="BN2006" s="14"/>
      <c r="BO2006" s="14"/>
      <c r="BP2006" s="14"/>
      <c r="BQ2006" s="14"/>
      <c r="BR2006" s="14"/>
      <c r="BS2006" s="14"/>
      <c r="BT2006" s="14"/>
      <c r="BU2006" s="14"/>
      <c r="BV2006" s="14"/>
      <c r="BW2006" s="14"/>
      <c r="BX2006" s="14"/>
      <c r="BY2006" s="14"/>
      <c r="BZ2006" s="14"/>
      <c r="CA2006" s="14"/>
      <c r="CB2006" s="14"/>
      <c r="CC2006" s="14"/>
      <c r="CD2006" s="14"/>
      <c r="CE2006" s="14"/>
      <c r="CF2006" s="14"/>
      <c r="CG2006" s="14"/>
      <c r="CH2006" s="14"/>
      <c r="CI2006" s="14"/>
      <c r="CJ2006" s="14"/>
      <c r="CK2006" s="14"/>
      <c r="CL2006" s="14"/>
      <c r="CM2006" s="14"/>
      <c r="CN2006" s="14"/>
      <c r="CO2006" s="14"/>
      <c r="CP2006" s="14"/>
      <c r="CQ2006" s="14"/>
      <c r="CR2006" s="14"/>
      <c r="CS2006" s="14"/>
      <c r="CT2006" s="14"/>
      <c r="CU2006" s="14"/>
      <c r="CV2006" s="14"/>
      <c r="CW2006" s="14"/>
      <c r="CX2006" s="14"/>
      <c r="CY2006" s="14"/>
      <c r="CZ2006" s="14"/>
      <c r="DA2006" s="14"/>
      <c r="DB2006" s="14"/>
    </row>
    <row r="2007" spans="22:106" x14ac:dyDescent="0.2"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  <c r="AU2007" s="14"/>
      <c r="AV2007" s="14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  <c r="BH2007" s="14"/>
      <c r="BI2007" s="14"/>
      <c r="BJ2007" s="14"/>
      <c r="BK2007" s="14"/>
      <c r="BL2007" s="14"/>
      <c r="BM2007" s="14"/>
      <c r="BN2007" s="14"/>
      <c r="BO2007" s="14"/>
      <c r="BP2007" s="14"/>
      <c r="BQ2007" s="14"/>
      <c r="BR2007" s="14"/>
      <c r="BS2007" s="14"/>
      <c r="BT2007" s="14"/>
      <c r="BU2007" s="14"/>
      <c r="BV2007" s="14"/>
      <c r="BW2007" s="14"/>
      <c r="BX2007" s="14"/>
      <c r="BY2007" s="14"/>
      <c r="BZ2007" s="14"/>
      <c r="CA2007" s="14"/>
      <c r="CB2007" s="14"/>
      <c r="CC2007" s="14"/>
      <c r="CD2007" s="14"/>
      <c r="CE2007" s="14"/>
      <c r="CF2007" s="14"/>
      <c r="CG2007" s="14"/>
      <c r="CH2007" s="14"/>
      <c r="CI2007" s="14"/>
      <c r="CJ2007" s="14"/>
      <c r="CK2007" s="14"/>
      <c r="CL2007" s="14"/>
      <c r="CM2007" s="14"/>
      <c r="CN2007" s="14"/>
      <c r="CO2007" s="14"/>
      <c r="CP2007" s="14"/>
      <c r="CQ2007" s="14"/>
      <c r="CR2007" s="14"/>
      <c r="CS2007" s="14"/>
      <c r="CT2007" s="14"/>
      <c r="CU2007" s="14"/>
      <c r="CV2007" s="14"/>
      <c r="CW2007" s="14"/>
      <c r="CX2007" s="14"/>
      <c r="CY2007" s="14"/>
      <c r="CZ2007" s="14"/>
      <c r="DA2007" s="14"/>
      <c r="DB2007" s="14"/>
    </row>
    <row r="2008" spans="22:106" x14ac:dyDescent="0.2"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  <c r="AU2008" s="14"/>
      <c r="AV2008" s="14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  <c r="BH2008" s="14"/>
      <c r="BI2008" s="14"/>
      <c r="BJ2008" s="14"/>
      <c r="BK2008" s="14"/>
      <c r="BL2008" s="14"/>
      <c r="BM2008" s="14"/>
      <c r="BN2008" s="14"/>
      <c r="BO2008" s="14"/>
      <c r="BP2008" s="14"/>
      <c r="BQ2008" s="14"/>
      <c r="BR2008" s="14"/>
      <c r="BS2008" s="14"/>
      <c r="BT2008" s="14"/>
      <c r="BU2008" s="14"/>
      <c r="BV2008" s="14"/>
      <c r="BW2008" s="14"/>
      <c r="BX2008" s="14"/>
      <c r="BY2008" s="14"/>
      <c r="BZ2008" s="14"/>
      <c r="CA2008" s="14"/>
      <c r="CB2008" s="14"/>
      <c r="CC2008" s="14"/>
      <c r="CD2008" s="14"/>
      <c r="CE2008" s="14"/>
      <c r="CF2008" s="14"/>
      <c r="CG2008" s="14"/>
      <c r="CH2008" s="14"/>
      <c r="CI2008" s="14"/>
      <c r="CJ2008" s="14"/>
      <c r="CK2008" s="14"/>
      <c r="CL2008" s="14"/>
      <c r="CM2008" s="14"/>
      <c r="CN2008" s="14"/>
      <c r="CO2008" s="14"/>
      <c r="CP2008" s="14"/>
      <c r="CQ2008" s="14"/>
      <c r="CR2008" s="14"/>
      <c r="CS2008" s="14"/>
      <c r="CT2008" s="14"/>
      <c r="CU2008" s="14"/>
      <c r="CV2008" s="14"/>
      <c r="CW2008" s="14"/>
      <c r="CX2008" s="14"/>
      <c r="CY2008" s="14"/>
      <c r="CZ2008" s="14"/>
      <c r="DA2008" s="14"/>
      <c r="DB2008" s="14"/>
    </row>
    <row r="2009" spans="22:106" x14ac:dyDescent="0.2"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  <c r="AU2009" s="14"/>
      <c r="AV2009" s="14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  <c r="BH2009" s="14"/>
      <c r="BI2009" s="14"/>
      <c r="BJ2009" s="14"/>
      <c r="BK2009" s="14"/>
      <c r="BL2009" s="14"/>
      <c r="BM2009" s="14"/>
      <c r="BN2009" s="14"/>
      <c r="BO2009" s="14"/>
      <c r="BP2009" s="14"/>
      <c r="BQ2009" s="14"/>
      <c r="BR2009" s="14"/>
      <c r="BS2009" s="14"/>
      <c r="BT2009" s="14"/>
      <c r="BU2009" s="14"/>
      <c r="BV2009" s="14"/>
      <c r="BW2009" s="14"/>
      <c r="BX2009" s="14"/>
      <c r="BY2009" s="14"/>
      <c r="BZ2009" s="14"/>
      <c r="CA2009" s="14"/>
      <c r="CB2009" s="14"/>
      <c r="CC2009" s="14"/>
      <c r="CD2009" s="14"/>
      <c r="CE2009" s="14"/>
      <c r="CF2009" s="14"/>
      <c r="CG2009" s="14"/>
      <c r="CH2009" s="14"/>
      <c r="CI2009" s="14"/>
      <c r="CJ2009" s="14"/>
      <c r="CK2009" s="14"/>
      <c r="CL2009" s="14"/>
      <c r="CM2009" s="14"/>
      <c r="CN2009" s="14"/>
      <c r="CO2009" s="14"/>
      <c r="CP2009" s="14"/>
      <c r="CQ2009" s="14"/>
      <c r="CR2009" s="14"/>
      <c r="CS2009" s="14"/>
      <c r="CT2009" s="14"/>
      <c r="CU2009" s="14"/>
      <c r="CV2009" s="14"/>
      <c r="CW2009" s="14"/>
      <c r="CX2009" s="14"/>
      <c r="CY2009" s="14"/>
      <c r="CZ2009" s="14"/>
      <c r="DA2009" s="14"/>
      <c r="DB2009" s="14"/>
    </row>
    <row r="2010" spans="22:106" x14ac:dyDescent="0.2"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  <c r="AU2010" s="14"/>
      <c r="AV2010" s="14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  <c r="BH2010" s="14"/>
      <c r="BI2010" s="14"/>
      <c r="BJ2010" s="14"/>
      <c r="BK2010" s="14"/>
      <c r="BL2010" s="14"/>
      <c r="BM2010" s="14"/>
      <c r="BN2010" s="14"/>
      <c r="BO2010" s="14"/>
      <c r="BP2010" s="14"/>
      <c r="BQ2010" s="14"/>
      <c r="BR2010" s="14"/>
      <c r="BS2010" s="14"/>
      <c r="BT2010" s="14"/>
      <c r="BU2010" s="14"/>
      <c r="BV2010" s="14"/>
      <c r="BW2010" s="14"/>
      <c r="BX2010" s="14"/>
      <c r="BY2010" s="14"/>
      <c r="BZ2010" s="14"/>
      <c r="CA2010" s="14"/>
      <c r="CB2010" s="14"/>
      <c r="CC2010" s="14"/>
      <c r="CD2010" s="14"/>
      <c r="CE2010" s="14"/>
      <c r="CF2010" s="14"/>
      <c r="CG2010" s="14"/>
      <c r="CH2010" s="14"/>
      <c r="CI2010" s="14"/>
      <c r="CJ2010" s="14"/>
      <c r="CK2010" s="14"/>
      <c r="CL2010" s="14"/>
      <c r="CM2010" s="14"/>
      <c r="CN2010" s="14"/>
      <c r="CO2010" s="14"/>
      <c r="CP2010" s="14"/>
      <c r="CQ2010" s="14"/>
      <c r="CR2010" s="14"/>
      <c r="CS2010" s="14"/>
      <c r="CT2010" s="14"/>
      <c r="CU2010" s="14"/>
      <c r="CV2010" s="14"/>
      <c r="CW2010" s="14"/>
      <c r="CX2010" s="14"/>
      <c r="CY2010" s="14"/>
      <c r="CZ2010" s="14"/>
      <c r="DA2010" s="14"/>
      <c r="DB2010" s="14"/>
    </row>
    <row r="2011" spans="22:106" x14ac:dyDescent="0.2"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  <c r="BJ2011" s="14"/>
      <c r="BK2011" s="14"/>
      <c r="BL2011" s="14"/>
      <c r="BM2011" s="14"/>
      <c r="BN2011" s="14"/>
      <c r="BO2011" s="14"/>
      <c r="BP2011" s="14"/>
      <c r="BQ2011" s="14"/>
      <c r="BR2011" s="14"/>
      <c r="BS2011" s="14"/>
      <c r="BT2011" s="14"/>
      <c r="BU2011" s="14"/>
      <c r="BV2011" s="14"/>
      <c r="BW2011" s="14"/>
      <c r="BX2011" s="14"/>
      <c r="BY2011" s="14"/>
      <c r="BZ2011" s="14"/>
      <c r="CA2011" s="14"/>
      <c r="CB2011" s="14"/>
      <c r="CC2011" s="14"/>
      <c r="CD2011" s="14"/>
      <c r="CE2011" s="14"/>
      <c r="CF2011" s="14"/>
      <c r="CG2011" s="14"/>
      <c r="CH2011" s="14"/>
      <c r="CI2011" s="14"/>
      <c r="CJ2011" s="14"/>
      <c r="CK2011" s="14"/>
      <c r="CL2011" s="14"/>
      <c r="CM2011" s="14"/>
      <c r="CN2011" s="14"/>
      <c r="CO2011" s="14"/>
      <c r="CP2011" s="14"/>
      <c r="CQ2011" s="14"/>
      <c r="CR2011" s="14"/>
      <c r="CS2011" s="14"/>
      <c r="CT2011" s="14"/>
      <c r="CU2011" s="14"/>
      <c r="CV2011" s="14"/>
      <c r="CW2011" s="14"/>
      <c r="CX2011" s="14"/>
      <c r="CY2011" s="14"/>
      <c r="CZ2011" s="14"/>
      <c r="DA2011" s="14"/>
      <c r="DB2011" s="14"/>
    </row>
    <row r="2012" spans="22:106" x14ac:dyDescent="0.2"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  <c r="AU2012" s="14"/>
      <c r="AV2012" s="14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  <c r="BH2012" s="14"/>
      <c r="BI2012" s="14"/>
      <c r="BJ2012" s="14"/>
      <c r="BK2012" s="14"/>
      <c r="BL2012" s="14"/>
      <c r="BM2012" s="14"/>
      <c r="BN2012" s="14"/>
      <c r="BO2012" s="14"/>
      <c r="BP2012" s="14"/>
      <c r="BQ2012" s="14"/>
      <c r="BR2012" s="14"/>
      <c r="BS2012" s="14"/>
      <c r="BT2012" s="14"/>
      <c r="BU2012" s="14"/>
      <c r="BV2012" s="14"/>
      <c r="BW2012" s="14"/>
      <c r="BX2012" s="14"/>
      <c r="BY2012" s="14"/>
      <c r="BZ2012" s="14"/>
      <c r="CA2012" s="14"/>
      <c r="CB2012" s="14"/>
      <c r="CC2012" s="14"/>
      <c r="CD2012" s="14"/>
      <c r="CE2012" s="14"/>
      <c r="CF2012" s="14"/>
      <c r="CG2012" s="14"/>
      <c r="CH2012" s="14"/>
      <c r="CI2012" s="14"/>
      <c r="CJ2012" s="14"/>
      <c r="CK2012" s="14"/>
      <c r="CL2012" s="14"/>
      <c r="CM2012" s="14"/>
      <c r="CN2012" s="14"/>
      <c r="CO2012" s="14"/>
      <c r="CP2012" s="14"/>
      <c r="CQ2012" s="14"/>
      <c r="CR2012" s="14"/>
      <c r="CS2012" s="14"/>
      <c r="CT2012" s="14"/>
      <c r="CU2012" s="14"/>
      <c r="CV2012" s="14"/>
      <c r="CW2012" s="14"/>
      <c r="CX2012" s="14"/>
      <c r="CY2012" s="14"/>
      <c r="CZ2012" s="14"/>
      <c r="DA2012" s="14"/>
      <c r="DB2012" s="14"/>
    </row>
    <row r="2013" spans="22:106" x14ac:dyDescent="0.2"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  <c r="AU2013" s="14"/>
      <c r="AV2013" s="14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  <c r="BH2013" s="14"/>
      <c r="BI2013" s="14"/>
      <c r="BJ2013" s="14"/>
      <c r="BK2013" s="14"/>
      <c r="BL2013" s="14"/>
      <c r="BM2013" s="14"/>
      <c r="BN2013" s="14"/>
      <c r="BO2013" s="14"/>
      <c r="BP2013" s="14"/>
      <c r="BQ2013" s="14"/>
      <c r="BR2013" s="14"/>
      <c r="BS2013" s="14"/>
      <c r="BT2013" s="14"/>
      <c r="BU2013" s="14"/>
      <c r="BV2013" s="14"/>
      <c r="BW2013" s="14"/>
      <c r="BX2013" s="14"/>
      <c r="BY2013" s="14"/>
      <c r="BZ2013" s="14"/>
      <c r="CA2013" s="14"/>
      <c r="CB2013" s="14"/>
      <c r="CC2013" s="14"/>
      <c r="CD2013" s="14"/>
      <c r="CE2013" s="14"/>
      <c r="CF2013" s="14"/>
      <c r="CG2013" s="14"/>
      <c r="CH2013" s="14"/>
      <c r="CI2013" s="14"/>
      <c r="CJ2013" s="14"/>
      <c r="CK2013" s="14"/>
      <c r="CL2013" s="14"/>
      <c r="CM2013" s="14"/>
      <c r="CN2013" s="14"/>
      <c r="CO2013" s="14"/>
      <c r="CP2013" s="14"/>
      <c r="CQ2013" s="14"/>
      <c r="CR2013" s="14"/>
      <c r="CS2013" s="14"/>
      <c r="CT2013" s="14"/>
      <c r="CU2013" s="14"/>
      <c r="CV2013" s="14"/>
      <c r="CW2013" s="14"/>
      <c r="CX2013" s="14"/>
      <c r="CY2013" s="14"/>
      <c r="CZ2013" s="14"/>
      <c r="DA2013" s="14"/>
      <c r="DB2013" s="14"/>
    </row>
    <row r="2014" spans="22:106" x14ac:dyDescent="0.2"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  <c r="AU2014" s="14"/>
      <c r="AV2014" s="14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  <c r="BH2014" s="14"/>
      <c r="BI2014" s="14"/>
      <c r="BJ2014" s="14"/>
      <c r="BK2014" s="14"/>
      <c r="BL2014" s="14"/>
      <c r="BM2014" s="14"/>
      <c r="BN2014" s="14"/>
      <c r="BO2014" s="14"/>
      <c r="BP2014" s="14"/>
      <c r="BQ2014" s="14"/>
      <c r="BR2014" s="14"/>
      <c r="BS2014" s="14"/>
      <c r="BT2014" s="14"/>
      <c r="BU2014" s="14"/>
      <c r="BV2014" s="14"/>
      <c r="BW2014" s="14"/>
      <c r="BX2014" s="14"/>
      <c r="BY2014" s="14"/>
      <c r="BZ2014" s="14"/>
      <c r="CA2014" s="14"/>
      <c r="CB2014" s="14"/>
      <c r="CC2014" s="14"/>
      <c r="CD2014" s="14"/>
      <c r="CE2014" s="14"/>
      <c r="CF2014" s="14"/>
      <c r="CG2014" s="14"/>
      <c r="CH2014" s="14"/>
      <c r="CI2014" s="14"/>
      <c r="CJ2014" s="14"/>
      <c r="CK2014" s="14"/>
      <c r="CL2014" s="14"/>
      <c r="CM2014" s="14"/>
      <c r="CN2014" s="14"/>
      <c r="CO2014" s="14"/>
      <c r="CP2014" s="14"/>
      <c r="CQ2014" s="14"/>
      <c r="CR2014" s="14"/>
      <c r="CS2014" s="14"/>
      <c r="CT2014" s="14"/>
      <c r="CU2014" s="14"/>
      <c r="CV2014" s="14"/>
      <c r="CW2014" s="14"/>
      <c r="CX2014" s="14"/>
      <c r="CY2014" s="14"/>
      <c r="CZ2014" s="14"/>
      <c r="DA2014" s="14"/>
      <c r="DB2014" s="14"/>
    </row>
    <row r="2015" spans="22:106" x14ac:dyDescent="0.2"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  <c r="AU2015" s="14"/>
      <c r="AV2015" s="14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  <c r="BH2015" s="14"/>
      <c r="BI2015" s="14"/>
      <c r="BJ2015" s="14"/>
      <c r="BK2015" s="14"/>
      <c r="BL2015" s="14"/>
      <c r="BM2015" s="14"/>
      <c r="BN2015" s="14"/>
      <c r="BO2015" s="14"/>
      <c r="BP2015" s="14"/>
      <c r="BQ2015" s="14"/>
      <c r="BR2015" s="14"/>
      <c r="BS2015" s="14"/>
      <c r="BT2015" s="14"/>
      <c r="BU2015" s="14"/>
      <c r="BV2015" s="14"/>
      <c r="BW2015" s="14"/>
      <c r="BX2015" s="14"/>
      <c r="BY2015" s="14"/>
      <c r="BZ2015" s="14"/>
      <c r="CA2015" s="14"/>
      <c r="CB2015" s="14"/>
      <c r="CC2015" s="14"/>
      <c r="CD2015" s="14"/>
      <c r="CE2015" s="14"/>
      <c r="CF2015" s="14"/>
      <c r="CG2015" s="14"/>
      <c r="CH2015" s="14"/>
      <c r="CI2015" s="14"/>
      <c r="CJ2015" s="14"/>
      <c r="CK2015" s="14"/>
      <c r="CL2015" s="14"/>
      <c r="CM2015" s="14"/>
      <c r="CN2015" s="14"/>
      <c r="CO2015" s="14"/>
      <c r="CP2015" s="14"/>
      <c r="CQ2015" s="14"/>
      <c r="CR2015" s="14"/>
      <c r="CS2015" s="14"/>
      <c r="CT2015" s="14"/>
      <c r="CU2015" s="14"/>
      <c r="CV2015" s="14"/>
      <c r="CW2015" s="14"/>
      <c r="CX2015" s="14"/>
      <c r="CY2015" s="14"/>
      <c r="CZ2015" s="14"/>
      <c r="DA2015" s="14"/>
      <c r="DB2015" s="14"/>
    </row>
    <row r="2016" spans="22:106" x14ac:dyDescent="0.2"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  <c r="AU2016" s="14"/>
      <c r="AV2016" s="14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  <c r="BH2016" s="14"/>
      <c r="BI2016" s="14"/>
      <c r="BJ2016" s="14"/>
      <c r="BK2016" s="14"/>
      <c r="BL2016" s="14"/>
      <c r="BM2016" s="14"/>
      <c r="BN2016" s="14"/>
      <c r="BO2016" s="14"/>
      <c r="BP2016" s="14"/>
      <c r="BQ2016" s="14"/>
      <c r="BR2016" s="14"/>
      <c r="BS2016" s="14"/>
      <c r="BT2016" s="14"/>
      <c r="BU2016" s="14"/>
      <c r="BV2016" s="14"/>
      <c r="BW2016" s="14"/>
      <c r="BX2016" s="14"/>
      <c r="BY2016" s="14"/>
      <c r="BZ2016" s="14"/>
      <c r="CA2016" s="14"/>
      <c r="CB2016" s="14"/>
      <c r="CC2016" s="14"/>
      <c r="CD2016" s="14"/>
      <c r="CE2016" s="14"/>
      <c r="CF2016" s="14"/>
      <c r="CG2016" s="14"/>
      <c r="CH2016" s="14"/>
      <c r="CI2016" s="14"/>
      <c r="CJ2016" s="14"/>
      <c r="CK2016" s="14"/>
      <c r="CL2016" s="14"/>
      <c r="CM2016" s="14"/>
      <c r="CN2016" s="14"/>
      <c r="CO2016" s="14"/>
      <c r="CP2016" s="14"/>
      <c r="CQ2016" s="14"/>
      <c r="CR2016" s="14"/>
      <c r="CS2016" s="14"/>
      <c r="CT2016" s="14"/>
      <c r="CU2016" s="14"/>
      <c r="CV2016" s="14"/>
      <c r="CW2016" s="14"/>
      <c r="CX2016" s="14"/>
      <c r="CY2016" s="14"/>
      <c r="CZ2016" s="14"/>
      <c r="DA2016" s="14"/>
      <c r="DB2016" s="14"/>
    </row>
    <row r="2017" spans="22:106" x14ac:dyDescent="0.2"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  <c r="AU2017" s="14"/>
      <c r="AV2017" s="14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  <c r="BH2017" s="14"/>
      <c r="BI2017" s="14"/>
      <c r="BJ2017" s="14"/>
      <c r="BK2017" s="14"/>
      <c r="BL2017" s="14"/>
      <c r="BM2017" s="14"/>
      <c r="BN2017" s="14"/>
      <c r="BO2017" s="14"/>
      <c r="BP2017" s="14"/>
      <c r="BQ2017" s="14"/>
      <c r="BR2017" s="14"/>
      <c r="BS2017" s="14"/>
      <c r="BT2017" s="14"/>
      <c r="BU2017" s="14"/>
      <c r="BV2017" s="14"/>
      <c r="BW2017" s="14"/>
      <c r="BX2017" s="14"/>
      <c r="BY2017" s="14"/>
      <c r="BZ2017" s="14"/>
      <c r="CA2017" s="14"/>
      <c r="CB2017" s="14"/>
      <c r="CC2017" s="14"/>
      <c r="CD2017" s="14"/>
      <c r="CE2017" s="14"/>
      <c r="CF2017" s="14"/>
      <c r="CG2017" s="14"/>
      <c r="CH2017" s="14"/>
      <c r="CI2017" s="14"/>
      <c r="CJ2017" s="14"/>
      <c r="CK2017" s="14"/>
      <c r="CL2017" s="14"/>
      <c r="CM2017" s="14"/>
      <c r="CN2017" s="14"/>
      <c r="CO2017" s="14"/>
      <c r="CP2017" s="14"/>
      <c r="CQ2017" s="14"/>
      <c r="CR2017" s="14"/>
      <c r="CS2017" s="14"/>
      <c r="CT2017" s="14"/>
      <c r="CU2017" s="14"/>
      <c r="CV2017" s="14"/>
      <c r="CW2017" s="14"/>
      <c r="CX2017" s="14"/>
      <c r="CY2017" s="14"/>
      <c r="CZ2017" s="14"/>
      <c r="DA2017" s="14"/>
      <c r="DB2017" s="14"/>
    </row>
    <row r="2018" spans="22:106" x14ac:dyDescent="0.2"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  <c r="AU2018" s="14"/>
      <c r="AV2018" s="14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  <c r="BH2018" s="14"/>
      <c r="BI2018" s="14"/>
      <c r="BJ2018" s="14"/>
      <c r="BK2018" s="14"/>
      <c r="BL2018" s="14"/>
      <c r="BM2018" s="14"/>
      <c r="BN2018" s="14"/>
      <c r="BO2018" s="14"/>
      <c r="BP2018" s="14"/>
      <c r="BQ2018" s="14"/>
      <c r="BR2018" s="14"/>
      <c r="BS2018" s="14"/>
      <c r="BT2018" s="14"/>
      <c r="BU2018" s="14"/>
      <c r="BV2018" s="14"/>
      <c r="BW2018" s="14"/>
      <c r="BX2018" s="14"/>
      <c r="BY2018" s="14"/>
      <c r="BZ2018" s="14"/>
      <c r="CA2018" s="14"/>
      <c r="CB2018" s="14"/>
      <c r="CC2018" s="14"/>
      <c r="CD2018" s="14"/>
      <c r="CE2018" s="14"/>
      <c r="CF2018" s="14"/>
      <c r="CG2018" s="14"/>
      <c r="CH2018" s="14"/>
      <c r="CI2018" s="14"/>
      <c r="CJ2018" s="14"/>
      <c r="CK2018" s="14"/>
      <c r="CL2018" s="14"/>
      <c r="CM2018" s="14"/>
      <c r="CN2018" s="14"/>
      <c r="CO2018" s="14"/>
      <c r="CP2018" s="14"/>
      <c r="CQ2018" s="14"/>
      <c r="CR2018" s="14"/>
      <c r="CS2018" s="14"/>
      <c r="CT2018" s="14"/>
      <c r="CU2018" s="14"/>
      <c r="CV2018" s="14"/>
      <c r="CW2018" s="14"/>
      <c r="CX2018" s="14"/>
      <c r="CY2018" s="14"/>
      <c r="CZ2018" s="14"/>
      <c r="DA2018" s="14"/>
      <c r="DB2018" s="14"/>
    </row>
    <row r="2019" spans="22:106" x14ac:dyDescent="0.2"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  <c r="AU2019" s="14"/>
      <c r="AV2019" s="14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  <c r="BH2019" s="14"/>
      <c r="BI2019" s="14"/>
      <c r="BJ2019" s="14"/>
      <c r="BK2019" s="14"/>
      <c r="BL2019" s="14"/>
      <c r="BM2019" s="14"/>
      <c r="BN2019" s="14"/>
      <c r="BO2019" s="14"/>
      <c r="BP2019" s="14"/>
      <c r="BQ2019" s="14"/>
      <c r="BR2019" s="14"/>
      <c r="BS2019" s="14"/>
      <c r="BT2019" s="14"/>
      <c r="BU2019" s="14"/>
      <c r="BV2019" s="14"/>
      <c r="BW2019" s="14"/>
      <c r="BX2019" s="14"/>
      <c r="BY2019" s="14"/>
      <c r="BZ2019" s="14"/>
      <c r="CA2019" s="14"/>
      <c r="CB2019" s="14"/>
      <c r="CC2019" s="14"/>
      <c r="CD2019" s="14"/>
      <c r="CE2019" s="14"/>
      <c r="CF2019" s="14"/>
      <c r="CG2019" s="14"/>
      <c r="CH2019" s="14"/>
      <c r="CI2019" s="14"/>
      <c r="CJ2019" s="14"/>
      <c r="CK2019" s="14"/>
      <c r="CL2019" s="14"/>
      <c r="CM2019" s="14"/>
      <c r="CN2019" s="14"/>
      <c r="CO2019" s="14"/>
      <c r="CP2019" s="14"/>
      <c r="CQ2019" s="14"/>
      <c r="CR2019" s="14"/>
      <c r="CS2019" s="14"/>
      <c r="CT2019" s="14"/>
      <c r="CU2019" s="14"/>
      <c r="CV2019" s="14"/>
      <c r="CW2019" s="14"/>
      <c r="CX2019" s="14"/>
      <c r="CY2019" s="14"/>
      <c r="CZ2019" s="14"/>
      <c r="DA2019" s="14"/>
      <c r="DB2019" s="14"/>
    </row>
    <row r="2020" spans="22:106" x14ac:dyDescent="0.2"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  <c r="AU2020" s="14"/>
      <c r="AV2020" s="14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  <c r="BH2020" s="14"/>
      <c r="BI2020" s="14"/>
      <c r="BJ2020" s="14"/>
      <c r="BK2020" s="14"/>
      <c r="BL2020" s="14"/>
      <c r="BM2020" s="14"/>
      <c r="BN2020" s="14"/>
      <c r="BO2020" s="14"/>
      <c r="BP2020" s="14"/>
      <c r="BQ2020" s="14"/>
      <c r="BR2020" s="14"/>
      <c r="BS2020" s="14"/>
      <c r="BT2020" s="14"/>
      <c r="BU2020" s="14"/>
      <c r="BV2020" s="14"/>
      <c r="BW2020" s="14"/>
      <c r="BX2020" s="14"/>
      <c r="BY2020" s="14"/>
      <c r="BZ2020" s="14"/>
      <c r="CA2020" s="14"/>
      <c r="CB2020" s="14"/>
      <c r="CC2020" s="14"/>
      <c r="CD2020" s="14"/>
      <c r="CE2020" s="14"/>
      <c r="CF2020" s="14"/>
      <c r="CG2020" s="14"/>
      <c r="CH2020" s="14"/>
      <c r="CI2020" s="14"/>
      <c r="CJ2020" s="14"/>
      <c r="CK2020" s="14"/>
      <c r="CL2020" s="14"/>
      <c r="CM2020" s="14"/>
      <c r="CN2020" s="14"/>
      <c r="CO2020" s="14"/>
      <c r="CP2020" s="14"/>
      <c r="CQ2020" s="14"/>
      <c r="CR2020" s="14"/>
      <c r="CS2020" s="14"/>
      <c r="CT2020" s="14"/>
      <c r="CU2020" s="14"/>
      <c r="CV2020" s="14"/>
      <c r="CW2020" s="14"/>
      <c r="CX2020" s="14"/>
      <c r="CY2020" s="14"/>
      <c r="CZ2020" s="14"/>
      <c r="DA2020" s="14"/>
      <c r="DB2020" s="14"/>
    </row>
    <row r="2021" spans="22:106" x14ac:dyDescent="0.2"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  <c r="AU2021" s="14"/>
      <c r="AV2021" s="14"/>
      <c r="AW2021" s="14"/>
      <c r="AX2021" s="14"/>
      <c r="AY2021" s="14"/>
      <c r="AZ2021" s="14"/>
      <c r="BA2021" s="14"/>
      <c r="BB2021" s="14"/>
      <c r="BC2021" s="14"/>
      <c r="BD2021" s="14"/>
      <c r="BE2021" s="14"/>
      <c r="BF2021" s="14"/>
      <c r="BG2021" s="14"/>
      <c r="BH2021" s="14"/>
      <c r="BI2021" s="14"/>
      <c r="BJ2021" s="14"/>
      <c r="BK2021" s="14"/>
      <c r="BL2021" s="14"/>
      <c r="BM2021" s="14"/>
      <c r="BN2021" s="14"/>
      <c r="BO2021" s="14"/>
      <c r="BP2021" s="14"/>
      <c r="BQ2021" s="14"/>
      <c r="BR2021" s="14"/>
      <c r="BS2021" s="14"/>
      <c r="BT2021" s="14"/>
      <c r="BU2021" s="14"/>
      <c r="BV2021" s="14"/>
      <c r="BW2021" s="14"/>
      <c r="BX2021" s="14"/>
      <c r="BY2021" s="14"/>
      <c r="BZ2021" s="14"/>
      <c r="CA2021" s="14"/>
      <c r="CB2021" s="14"/>
      <c r="CC2021" s="14"/>
      <c r="CD2021" s="14"/>
      <c r="CE2021" s="14"/>
      <c r="CF2021" s="14"/>
      <c r="CG2021" s="14"/>
      <c r="CH2021" s="14"/>
      <c r="CI2021" s="14"/>
      <c r="CJ2021" s="14"/>
      <c r="CK2021" s="14"/>
      <c r="CL2021" s="14"/>
      <c r="CM2021" s="14"/>
      <c r="CN2021" s="14"/>
      <c r="CO2021" s="14"/>
      <c r="CP2021" s="14"/>
      <c r="CQ2021" s="14"/>
      <c r="CR2021" s="14"/>
      <c r="CS2021" s="14"/>
      <c r="CT2021" s="14"/>
      <c r="CU2021" s="14"/>
      <c r="CV2021" s="14"/>
      <c r="CW2021" s="14"/>
      <c r="CX2021" s="14"/>
      <c r="CY2021" s="14"/>
      <c r="CZ2021" s="14"/>
      <c r="DA2021" s="14"/>
      <c r="DB2021" s="14"/>
    </row>
    <row r="2022" spans="22:106" x14ac:dyDescent="0.2"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  <c r="AU2022" s="14"/>
      <c r="AV2022" s="14"/>
      <c r="AW2022" s="14"/>
      <c r="AX2022" s="14"/>
      <c r="AY2022" s="14"/>
      <c r="AZ2022" s="14"/>
      <c r="BA2022" s="14"/>
      <c r="BB2022" s="14"/>
      <c r="BC2022" s="14"/>
      <c r="BD2022" s="14"/>
      <c r="BE2022" s="14"/>
      <c r="BF2022" s="14"/>
      <c r="BG2022" s="14"/>
      <c r="BH2022" s="14"/>
      <c r="BI2022" s="14"/>
      <c r="BJ2022" s="14"/>
      <c r="BK2022" s="14"/>
      <c r="BL2022" s="14"/>
      <c r="BM2022" s="14"/>
      <c r="BN2022" s="14"/>
      <c r="BO2022" s="14"/>
      <c r="BP2022" s="14"/>
      <c r="BQ2022" s="14"/>
      <c r="BR2022" s="14"/>
      <c r="BS2022" s="14"/>
      <c r="BT2022" s="14"/>
      <c r="BU2022" s="14"/>
      <c r="BV2022" s="14"/>
      <c r="BW2022" s="14"/>
      <c r="BX2022" s="14"/>
      <c r="BY2022" s="14"/>
      <c r="BZ2022" s="14"/>
      <c r="CA2022" s="14"/>
      <c r="CB2022" s="14"/>
      <c r="CC2022" s="14"/>
      <c r="CD2022" s="14"/>
      <c r="CE2022" s="14"/>
      <c r="CF2022" s="14"/>
      <c r="CG2022" s="14"/>
      <c r="CH2022" s="14"/>
      <c r="CI2022" s="14"/>
      <c r="CJ2022" s="14"/>
      <c r="CK2022" s="14"/>
      <c r="CL2022" s="14"/>
      <c r="CM2022" s="14"/>
      <c r="CN2022" s="14"/>
      <c r="CO2022" s="14"/>
      <c r="CP2022" s="14"/>
      <c r="CQ2022" s="14"/>
      <c r="CR2022" s="14"/>
      <c r="CS2022" s="14"/>
      <c r="CT2022" s="14"/>
      <c r="CU2022" s="14"/>
      <c r="CV2022" s="14"/>
      <c r="CW2022" s="14"/>
      <c r="CX2022" s="14"/>
      <c r="CY2022" s="14"/>
      <c r="CZ2022" s="14"/>
      <c r="DA2022" s="14"/>
      <c r="DB2022" s="14"/>
    </row>
    <row r="2023" spans="22:106" x14ac:dyDescent="0.2"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  <c r="AU2023" s="14"/>
      <c r="AV2023" s="14"/>
      <c r="AW2023" s="14"/>
      <c r="AX2023" s="14"/>
      <c r="AY2023" s="14"/>
      <c r="AZ2023" s="14"/>
      <c r="BA2023" s="14"/>
      <c r="BB2023" s="14"/>
      <c r="BC2023" s="14"/>
      <c r="BD2023" s="14"/>
      <c r="BE2023" s="14"/>
      <c r="BF2023" s="14"/>
      <c r="BG2023" s="14"/>
      <c r="BH2023" s="14"/>
      <c r="BI2023" s="14"/>
      <c r="BJ2023" s="14"/>
      <c r="BK2023" s="14"/>
      <c r="BL2023" s="14"/>
      <c r="BM2023" s="14"/>
      <c r="BN2023" s="14"/>
      <c r="BO2023" s="14"/>
      <c r="BP2023" s="14"/>
      <c r="BQ2023" s="14"/>
      <c r="BR2023" s="14"/>
      <c r="BS2023" s="14"/>
      <c r="BT2023" s="14"/>
      <c r="BU2023" s="14"/>
      <c r="BV2023" s="14"/>
      <c r="BW2023" s="14"/>
      <c r="BX2023" s="14"/>
      <c r="BY2023" s="14"/>
      <c r="BZ2023" s="14"/>
      <c r="CA2023" s="14"/>
      <c r="CB2023" s="14"/>
      <c r="CC2023" s="14"/>
      <c r="CD2023" s="14"/>
      <c r="CE2023" s="14"/>
      <c r="CF2023" s="14"/>
      <c r="CG2023" s="14"/>
      <c r="CH2023" s="14"/>
      <c r="CI2023" s="14"/>
      <c r="CJ2023" s="14"/>
      <c r="CK2023" s="14"/>
      <c r="CL2023" s="14"/>
      <c r="CM2023" s="14"/>
      <c r="CN2023" s="14"/>
      <c r="CO2023" s="14"/>
      <c r="CP2023" s="14"/>
      <c r="CQ2023" s="14"/>
      <c r="CR2023" s="14"/>
      <c r="CS2023" s="14"/>
      <c r="CT2023" s="14"/>
      <c r="CU2023" s="14"/>
      <c r="CV2023" s="14"/>
      <c r="CW2023" s="14"/>
      <c r="CX2023" s="14"/>
      <c r="CY2023" s="14"/>
      <c r="CZ2023" s="14"/>
      <c r="DA2023" s="14"/>
      <c r="DB2023" s="14"/>
    </row>
    <row r="2024" spans="22:106" x14ac:dyDescent="0.2"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  <c r="AU2024" s="14"/>
      <c r="AV2024" s="14"/>
      <c r="AW2024" s="14"/>
      <c r="AX2024" s="14"/>
      <c r="AY2024" s="14"/>
      <c r="AZ2024" s="14"/>
      <c r="BA2024" s="14"/>
      <c r="BB2024" s="14"/>
      <c r="BC2024" s="14"/>
      <c r="BD2024" s="14"/>
      <c r="BE2024" s="14"/>
      <c r="BF2024" s="14"/>
      <c r="BG2024" s="14"/>
      <c r="BH2024" s="14"/>
      <c r="BI2024" s="14"/>
      <c r="BJ2024" s="14"/>
      <c r="BK2024" s="14"/>
      <c r="BL2024" s="14"/>
      <c r="BM2024" s="14"/>
      <c r="BN2024" s="14"/>
      <c r="BO2024" s="14"/>
      <c r="BP2024" s="14"/>
      <c r="BQ2024" s="14"/>
      <c r="BR2024" s="14"/>
      <c r="BS2024" s="14"/>
      <c r="BT2024" s="14"/>
      <c r="BU2024" s="14"/>
      <c r="BV2024" s="14"/>
      <c r="BW2024" s="14"/>
      <c r="BX2024" s="14"/>
      <c r="BY2024" s="14"/>
      <c r="BZ2024" s="14"/>
      <c r="CA2024" s="14"/>
      <c r="CB2024" s="14"/>
      <c r="CC2024" s="14"/>
      <c r="CD2024" s="14"/>
      <c r="CE2024" s="14"/>
      <c r="CF2024" s="14"/>
      <c r="CG2024" s="14"/>
      <c r="CH2024" s="14"/>
      <c r="CI2024" s="14"/>
      <c r="CJ2024" s="14"/>
      <c r="CK2024" s="14"/>
      <c r="CL2024" s="14"/>
      <c r="CM2024" s="14"/>
      <c r="CN2024" s="14"/>
      <c r="CO2024" s="14"/>
      <c r="CP2024" s="14"/>
      <c r="CQ2024" s="14"/>
      <c r="CR2024" s="14"/>
      <c r="CS2024" s="14"/>
      <c r="CT2024" s="14"/>
      <c r="CU2024" s="14"/>
      <c r="CV2024" s="14"/>
      <c r="CW2024" s="14"/>
      <c r="CX2024" s="14"/>
      <c r="CY2024" s="14"/>
      <c r="CZ2024" s="14"/>
      <c r="DA2024" s="14"/>
      <c r="DB2024" s="14"/>
    </row>
    <row r="2025" spans="22:106" x14ac:dyDescent="0.2"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  <c r="AU2025" s="14"/>
      <c r="AV2025" s="14"/>
      <c r="AW2025" s="14"/>
      <c r="AX2025" s="14"/>
      <c r="AY2025" s="14"/>
      <c r="AZ2025" s="14"/>
      <c r="BA2025" s="14"/>
      <c r="BB2025" s="14"/>
      <c r="BC2025" s="14"/>
      <c r="BD2025" s="14"/>
      <c r="BE2025" s="14"/>
      <c r="BF2025" s="14"/>
      <c r="BG2025" s="14"/>
      <c r="BH2025" s="14"/>
      <c r="BI2025" s="14"/>
      <c r="BJ2025" s="14"/>
      <c r="BK2025" s="14"/>
      <c r="BL2025" s="14"/>
      <c r="BM2025" s="14"/>
      <c r="BN2025" s="14"/>
      <c r="BO2025" s="14"/>
      <c r="BP2025" s="14"/>
      <c r="BQ2025" s="14"/>
      <c r="BR2025" s="14"/>
      <c r="BS2025" s="14"/>
      <c r="BT2025" s="14"/>
      <c r="BU2025" s="14"/>
      <c r="BV2025" s="14"/>
      <c r="BW2025" s="14"/>
      <c r="BX2025" s="14"/>
      <c r="BY2025" s="14"/>
      <c r="BZ2025" s="14"/>
      <c r="CA2025" s="14"/>
      <c r="CB2025" s="14"/>
      <c r="CC2025" s="14"/>
      <c r="CD2025" s="14"/>
      <c r="CE2025" s="14"/>
      <c r="CF2025" s="14"/>
      <c r="CG2025" s="14"/>
      <c r="CH2025" s="14"/>
      <c r="CI2025" s="14"/>
      <c r="CJ2025" s="14"/>
      <c r="CK2025" s="14"/>
      <c r="CL2025" s="14"/>
      <c r="CM2025" s="14"/>
      <c r="CN2025" s="14"/>
      <c r="CO2025" s="14"/>
      <c r="CP2025" s="14"/>
      <c r="CQ2025" s="14"/>
      <c r="CR2025" s="14"/>
      <c r="CS2025" s="14"/>
      <c r="CT2025" s="14"/>
      <c r="CU2025" s="14"/>
      <c r="CV2025" s="14"/>
      <c r="CW2025" s="14"/>
      <c r="CX2025" s="14"/>
      <c r="CY2025" s="14"/>
      <c r="CZ2025" s="14"/>
      <c r="DA2025" s="14"/>
      <c r="DB2025" s="14"/>
    </row>
    <row r="2026" spans="22:106" x14ac:dyDescent="0.2"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  <c r="AU2026" s="14"/>
      <c r="AV2026" s="14"/>
      <c r="AW2026" s="14"/>
      <c r="AX2026" s="14"/>
      <c r="AY2026" s="14"/>
      <c r="AZ2026" s="14"/>
      <c r="BA2026" s="14"/>
      <c r="BB2026" s="14"/>
      <c r="BC2026" s="14"/>
      <c r="BD2026" s="14"/>
      <c r="BE2026" s="14"/>
      <c r="BF2026" s="14"/>
      <c r="BG2026" s="14"/>
      <c r="BH2026" s="14"/>
      <c r="BI2026" s="14"/>
      <c r="BJ2026" s="14"/>
      <c r="BK2026" s="14"/>
      <c r="BL2026" s="14"/>
      <c r="BM2026" s="14"/>
      <c r="BN2026" s="14"/>
      <c r="BO2026" s="14"/>
      <c r="BP2026" s="14"/>
      <c r="BQ2026" s="14"/>
      <c r="BR2026" s="14"/>
      <c r="BS2026" s="14"/>
      <c r="BT2026" s="14"/>
      <c r="BU2026" s="14"/>
      <c r="BV2026" s="14"/>
      <c r="BW2026" s="14"/>
      <c r="BX2026" s="14"/>
      <c r="BY2026" s="14"/>
      <c r="BZ2026" s="14"/>
      <c r="CA2026" s="14"/>
      <c r="CB2026" s="14"/>
      <c r="CC2026" s="14"/>
      <c r="CD2026" s="14"/>
      <c r="CE2026" s="14"/>
      <c r="CF2026" s="14"/>
      <c r="CG2026" s="14"/>
      <c r="CH2026" s="14"/>
      <c r="CI2026" s="14"/>
      <c r="CJ2026" s="14"/>
      <c r="CK2026" s="14"/>
      <c r="CL2026" s="14"/>
      <c r="CM2026" s="14"/>
      <c r="CN2026" s="14"/>
      <c r="CO2026" s="14"/>
      <c r="CP2026" s="14"/>
      <c r="CQ2026" s="14"/>
      <c r="CR2026" s="14"/>
      <c r="CS2026" s="14"/>
      <c r="CT2026" s="14"/>
      <c r="CU2026" s="14"/>
      <c r="CV2026" s="14"/>
      <c r="CW2026" s="14"/>
      <c r="CX2026" s="14"/>
      <c r="CY2026" s="14"/>
      <c r="CZ2026" s="14"/>
      <c r="DA2026" s="14"/>
      <c r="DB2026" s="14"/>
    </row>
    <row r="2027" spans="22:106" x14ac:dyDescent="0.2"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  <c r="AU2027" s="14"/>
      <c r="AV2027" s="14"/>
      <c r="AW2027" s="14"/>
      <c r="AX2027" s="14"/>
      <c r="AY2027" s="14"/>
      <c r="AZ2027" s="14"/>
      <c r="BA2027" s="14"/>
      <c r="BB2027" s="14"/>
      <c r="BC2027" s="14"/>
      <c r="BD2027" s="14"/>
      <c r="BE2027" s="14"/>
      <c r="BF2027" s="14"/>
      <c r="BG2027" s="14"/>
      <c r="BH2027" s="14"/>
      <c r="BI2027" s="14"/>
      <c r="BJ2027" s="14"/>
      <c r="BK2027" s="14"/>
      <c r="BL2027" s="14"/>
      <c r="BM2027" s="14"/>
      <c r="BN2027" s="14"/>
      <c r="BO2027" s="14"/>
      <c r="BP2027" s="14"/>
      <c r="BQ2027" s="14"/>
      <c r="BR2027" s="14"/>
      <c r="BS2027" s="14"/>
      <c r="BT2027" s="14"/>
      <c r="BU2027" s="14"/>
      <c r="BV2027" s="14"/>
      <c r="BW2027" s="14"/>
      <c r="BX2027" s="14"/>
      <c r="BY2027" s="14"/>
      <c r="BZ2027" s="14"/>
      <c r="CA2027" s="14"/>
      <c r="CB2027" s="14"/>
      <c r="CC2027" s="14"/>
      <c r="CD2027" s="14"/>
      <c r="CE2027" s="14"/>
      <c r="CF2027" s="14"/>
      <c r="CG2027" s="14"/>
      <c r="CH2027" s="14"/>
      <c r="CI2027" s="14"/>
      <c r="CJ2027" s="14"/>
      <c r="CK2027" s="14"/>
      <c r="CL2027" s="14"/>
      <c r="CM2027" s="14"/>
      <c r="CN2027" s="14"/>
      <c r="CO2027" s="14"/>
      <c r="CP2027" s="14"/>
      <c r="CQ2027" s="14"/>
      <c r="CR2027" s="14"/>
      <c r="CS2027" s="14"/>
      <c r="CT2027" s="14"/>
      <c r="CU2027" s="14"/>
      <c r="CV2027" s="14"/>
      <c r="CW2027" s="14"/>
      <c r="CX2027" s="14"/>
      <c r="CY2027" s="14"/>
      <c r="CZ2027" s="14"/>
      <c r="DA2027" s="14"/>
      <c r="DB2027" s="14"/>
    </row>
    <row r="2028" spans="22:106" x14ac:dyDescent="0.2"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  <c r="BJ2028" s="14"/>
      <c r="BK2028" s="14"/>
      <c r="BL2028" s="14"/>
      <c r="BM2028" s="14"/>
      <c r="BN2028" s="14"/>
      <c r="BO2028" s="14"/>
      <c r="BP2028" s="14"/>
      <c r="BQ2028" s="14"/>
      <c r="BR2028" s="14"/>
      <c r="BS2028" s="14"/>
      <c r="BT2028" s="14"/>
      <c r="BU2028" s="14"/>
      <c r="BV2028" s="14"/>
      <c r="BW2028" s="14"/>
      <c r="BX2028" s="14"/>
      <c r="BY2028" s="14"/>
      <c r="BZ2028" s="14"/>
      <c r="CA2028" s="14"/>
      <c r="CB2028" s="14"/>
      <c r="CC2028" s="14"/>
      <c r="CD2028" s="14"/>
      <c r="CE2028" s="14"/>
      <c r="CF2028" s="14"/>
      <c r="CG2028" s="14"/>
      <c r="CH2028" s="14"/>
      <c r="CI2028" s="14"/>
      <c r="CJ2028" s="14"/>
      <c r="CK2028" s="14"/>
      <c r="CL2028" s="14"/>
      <c r="CM2028" s="14"/>
      <c r="CN2028" s="14"/>
      <c r="CO2028" s="14"/>
      <c r="CP2028" s="14"/>
      <c r="CQ2028" s="14"/>
      <c r="CR2028" s="14"/>
      <c r="CS2028" s="14"/>
      <c r="CT2028" s="14"/>
      <c r="CU2028" s="14"/>
      <c r="CV2028" s="14"/>
      <c r="CW2028" s="14"/>
      <c r="CX2028" s="14"/>
      <c r="CY2028" s="14"/>
      <c r="CZ2028" s="14"/>
      <c r="DA2028" s="14"/>
      <c r="DB2028" s="14"/>
    </row>
    <row r="2029" spans="22:106" x14ac:dyDescent="0.2"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  <c r="AU2029" s="14"/>
      <c r="AV2029" s="14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  <c r="BJ2029" s="14"/>
      <c r="BK2029" s="14"/>
      <c r="BL2029" s="14"/>
      <c r="BM2029" s="14"/>
      <c r="BN2029" s="14"/>
      <c r="BO2029" s="14"/>
      <c r="BP2029" s="14"/>
      <c r="BQ2029" s="14"/>
      <c r="BR2029" s="14"/>
      <c r="BS2029" s="14"/>
      <c r="BT2029" s="14"/>
      <c r="BU2029" s="14"/>
      <c r="BV2029" s="14"/>
      <c r="BW2029" s="14"/>
      <c r="BX2029" s="14"/>
      <c r="BY2029" s="14"/>
      <c r="BZ2029" s="14"/>
      <c r="CA2029" s="14"/>
      <c r="CB2029" s="14"/>
      <c r="CC2029" s="14"/>
      <c r="CD2029" s="14"/>
      <c r="CE2029" s="14"/>
      <c r="CF2029" s="14"/>
      <c r="CG2029" s="14"/>
      <c r="CH2029" s="14"/>
      <c r="CI2029" s="14"/>
      <c r="CJ2029" s="14"/>
      <c r="CK2029" s="14"/>
      <c r="CL2029" s="14"/>
      <c r="CM2029" s="14"/>
      <c r="CN2029" s="14"/>
      <c r="CO2029" s="14"/>
      <c r="CP2029" s="14"/>
      <c r="CQ2029" s="14"/>
      <c r="CR2029" s="14"/>
      <c r="CS2029" s="14"/>
      <c r="CT2029" s="14"/>
      <c r="CU2029" s="14"/>
      <c r="CV2029" s="14"/>
      <c r="CW2029" s="14"/>
      <c r="CX2029" s="14"/>
      <c r="CY2029" s="14"/>
      <c r="CZ2029" s="14"/>
      <c r="DA2029" s="14"/>
      <c r="DB2029" s="14"/>
    </row>
    <row r="2030" spans="22:106" x14ac:dyDescent="0.2"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  <c r="AU2030" s="14"/>
      <c r="AV2030" s="14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  <c r="BJ2030" s="14"/>
      <c r="BK2030" s="14"/>
      <c r="BL2030" s="14"/>
      <c r="BM2030" s="14"/>
      <c r="BN2030" s="14"/>
      <c r="BO2030" s="14"/>
      <c r="BP2030" s="14"/>
      <c r="BQ2030" s="14"/>
      <c r="BR2030" s="14"/>
      <c r="BS2030" s="14"/>
      <c r="BT2030" s="14"/>
      <c r="BU2030" s="14"/>
      <c r="BV2030" s="14"/>
      <c r="BW2030" s="14"/>
      <c r="BX2030" s="14"/>
      <c r="BY2030" s="14"/>
      <c r="BZ2030" s="14"/>
      <c r="CA2030" s="14"/>
      <c r="CB2030" s="14"/>
      <c r="CC2030" s="14"/>
      <c r="CD2030" s="14"/>
      <c r="CE2030" s="14"/>
      <c r="CF2030" s="14"/>
      <c r="CG2030" s="14"/>
      <c r="CH2030" s="14"/>
      <c r="CI2030" s="14"/>
      <c r="CJ2030" s="14"/>
      <c r="CK2030" s="14"/>
      <c r="CL2030" s="14"/>
      <c r="CM2030" s="14"/>
      <c r="CN2030" s="14"/>
      <c r="CO2030" s="14"/>
      <c r="CP2030" s="14"/>
      <c r="CQ2030" s="14"/>
      <c r="CR2030" s="14"/>
      <c r="CS2030" s="14"/>
      <c r="CT2030" s="14"/>
      <c r="CU2030" s="14"/>
      <c r="CV2030" s="14"/>
      <c r="CW2030" s="14"/>
      <c r="CX2030" s="14"/>
      <c r="CY2030" s="14"/>
      <c r="CZ2030" s="14"/>
      <c r="DA2030" s="14"/>
      <c r="DB2030" s="14"/>
    </row>
    <row r="2031" spans="22:106" x14ac:dyDescent="0.2"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  <c r="AU2031" s="14"/>
      <c r="AV2031" s="14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  <c r="BJ2031" s="14"/>
      <c r="BK2031" s="14"/>
      <c r="BL2031" s="14"/>
      <c r="BM2031" s="14"/>
      <c r="BN2031" s="14"/>
      <c r="BO2031" s="14"/>
      <c r="BP2031" s="14"/>
      <c r="BQ2031" s="14"/>
      <c r="BR2031" s="14"/>
      <c r="BS2031" s="14"/>
      <c r="BT2031" s="14"/>
      <c r="BU2031" s="14"/>
      <c r="BV2031" s="14"/>
      <c r="BW2031" s="14"/>
      <c r="BX2031" s="14"/>
      <c r="BY2031" s="14"/>
      <c r="BZ2031" s="14"/>
      <c r="CA2031" s="14"/>
      <c r="CB2031" s="14"/>
      <c r="CC2031" s="14"/>
      <c r="CD2031" s="14"/>
      <c r="CE2031" s="14"/>
      <c r="CF2031" s="14"/>
      <c r="CG2031" s="14"/>
      <c r="CH2031" s="14"/>
      <c r="CI2031" s="14"/>
      <c r="CJ2031" s="14"/>
      <c r="CK2031" s="14"/>
      <c r="CL2031" s="14"/>
      <c r="CM2031" s="14"/>
      <c r="CN2031" s="14"/>
      <c r="CO2031" s="14"/>
      <c r="CP2031" s="14"/>
      <c r="CQ2031" s="14"/>
      <c r="CR2031" s="14"/>
      <c r="CS2031" s="14"/>
      <c r="CT2031" s="14"/>
      <c r="CU2031" s="14"/>
      <c r="CV2031" s="14"/>
      <c r="CW2031" s="14"/>
      <c r="CX2031" s="14"/>
      <c r="CY2031" s="14"/>
      <c r="CZ2031" s="14"/>
      <c r="DA2031" s="14"/>
      <c r="DB2031" s="14"/>
    </row>
    <row r="2032" spans="22:106" x14ac:dyDescent="0.2"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  <c r="AU2032" s="14"/>
      <c r="AV2032" s="14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  <c r="BJ2032" s="14"/>
      <c r="BK2032" s="14"/>
      <c r="BL2032" s="14"/>
      <c r="BM2032" s="14"/>
      <c r="BN2032" s="14"/>
      <c r="BO2032" s="14"/>
      <c r="BP2032" s="14"/>
      <c r="BQ2032" s="14"/>
      <c r="BR2032" s="14"/>
      <c r="BS2032" s="14"/>
      <c r="BT2032" s="14"/>
      <c r="BU2032" s="14"/>
      <c r="BV2032" s="14"/>
      <c r="BW2032" s="14"/>
      <c r="BX2032" s="14"/>
      <c r="BY2032" s="14"/>
      <c r="BZ2032" s="14"/>
      <c r="CA2032" s="14"/>
      <c r="CB2032" s="14"/>
      <c r="CC2032" s="14"/>
      <c r="CD2032" s="14"/>
      <c r="CE2032" s="14"/>
      <c r="CF2032" s="14"/>
      <c r="CG2032" s="14"/>
      <c r="CH2032" s="14"/>
      <c r="CI2032" s="14"/>
      <c r="CJ2032" s="14"/>
      <c r="CK2032" s="14"/>
      <c r="CL2032" s="14"/>
      <c r="CM2032" s="14"/>
      <c r="CN2032" s="14"/>
      <c r="CO2032" s="14"/>
      <c r="CP2032" s="14"/>
      <c r="CQ2032" s="14"/>
      <c r="CR2032" s="14"/>
      <c r="CS2032" s="14"/>
      <c r="CT2032" s="14"/>
      <c r="CU2032" s="14"/>
      <c r="CV2032" s="14"/>
      <c r="CW2032" s="14"/>
      <c r="CX2032" s="14"/>
      <c r="CY2032" s="14"/>
      <c r="CZ2032" s="14"/>
      <c r="DA2032" s="14"/>
      <c r="DB2032" s="14"/>
    </row>
    <row r="2033" spans="22:106" x14ac:dyDescent="0.2"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  <c r="AU2033" s="14"/>
      <c r="AV2033" s="14"/>
      <c r="AW2033" s="14"/>
      <c r="AX2033" s="14"/>
      <c r="AY2033" s="14"/>
      <c r="AZ2033" s="14"/>
      <c r="BA2033" s="14"/>
      <c r="BB2033" s="14"/>
      <c r="BC2033" s="14"/>
      <c r="BD2033" s="14"/>
      <c r="BE2033" s="14"/>
      <c r="BF2033" s="14"/>
      <c r="BG2033" s="14"/>
      <c r="BH2033" s="14"/>
      <c r="BI2033" s="14"/>
      <c r="BJ2033" s="14"/>
      <c r="BK2033" s="14"/>
      <c r="BL2033" s="14"/>
      <c r="BM2033" s="14"/>
      <c r="BN2033" s="14"/>
      <c r="BO2033" s="14"/>
      <c r="BP2033" s="14"/>
      <c r="BQ2033" s="14"/>
      <c r="BR2033" s="14"/>
      <c r="BS2033" s="14"/>
      <c r="BT2033" s="14"/>
      <c r="BU2033" s="14"/>
      <c r="BV2033" s="14"/>
      <c r="BW2033" s="14"/>
      <c r="BX2033" s="14"/>
      <c r="BY2033" s="14"/>
      <c r="BZ2033" s="14"/>
      <c r="CA2033" s="14"/>
      <c r="CB2033" s="14"/>
      <c r="CC2033" s="14"/>
      <c r="CD2033" s="14"/>
      <c r="CE2033" s="14"/>
      <c r="CF2033" s="14"/>
      <c r="CG2033" s="14"/>
      <c r="CH2033" s="14"/>
      <c r="CI2033" s="14"/>
      <c r="CJ2033" s="14"/>
      <c r="CK2033" s="14"/>
      <c r="CL2033" s="14"/>
      <c r="CM2033" s="14"/>
      <c r="CN2033" s="14"/>
      <c r="CO2033" s="14"/>
      <c r="CP2033" s="14"/>
      <c r="CQ2033" s="14"/>
      <c r="CR2033" s="14"/>
      <c r="CS2033" s="14"/>
      <c r="CT2033" s="14"/>
      <c r="CU2033" s="14"/>
      <c r="CV2033" s="14"/>
      <c r="CW2033" s="14"/>
      <c r="CX2033" s="14"/>
      <c r="CY2033" s="14"/>
      <c r="CZ2033" s="14"/>
      <c r="DA2033" s="14"/>
      <c r="DB2033" s="14"/>
    </row>
    <row r="2034" spans="22:106" x14ac:dyDescent="0.2"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  <c r="AU2034" s="14"/>
      <c r="AV2034" s="14"/>
      <c r="AW2034" s="14"/>
      <c r="AX2034" s="14"/>
      <c r="AY2034" s="14"/>
      <c r="AZ2034" s="14"/>
      <c r="BA2034" s="14"/>
      <c r="BB2034" s="14"/>
      <c r="BC2034" s="14"/>
      <c r="BD2034" s="14"/>
      <c r="BE2034" s="14"/>
      <c r="BF2034" s="14"/>
      <c r="BG2034" s="14"/>
      <c r="BH2034" s="14"/>
      <c r="BI2034" s="14"/>
      <c r="BJ2034" s="14"/>
      <c r="BK2034" s="14"/>
      <c r="BL2034" s="14"/>
      <c r="BM2034" s="14"/>
      <c r="BN2034" s="14"/>
      <c r="BO2034" s="14"/>
      <c r="BP2034" s="14"/>
      <c r="BQ2034" s="14"/>
      <c r="BR2034" s="14"/>
      <c r="BS2034" s="14"/>
      <c r="BT2034" s="14"/>
      <c r="BU2034" s="14"/>
      <c r="BV2034" s="14"/>
      <c r="BW2034" s="14"/>
      <c r="BX2034" s="14"/>
      <c r="BY2034" s="14"/>
      <c r="BZ2034" s="14"/>
      <c r="CA2034" s="14"/>
      <c r="CB2034" s="14"/>
      <c r="CC2034" s="14"/>
      <c r="CD2034" s="14"/>
      <c r="CE2034" s="14"/>
      <c r="CF2034" s="14"/>
      <c r="CG2034" s="14"/>
      <c r="CH2034" s="14"/>
      <c r="CI2034" s="14"/>
      <c r="CJ2034" s="14"/>
      <c r="CK2034" s="14"/>
      <c r="CL2034" s="14"/>
      <c r="CM2034" s="14"/>
      <c r="CN2034" s="14"/>
      <c r="CO2034" s="14"/>
      <c r="CP2034" s="14"/>
      <c r="CQ2034" s="14"/>
      <c r="CR2034" s="14"/>
      <c r="CS2034" s="14"/>
      <c r="CT2034" s="14"/>
      <c r="CU2034" s="14"/>
      <c r="CV2034" s="14"/>
      <c r="CW2034" s="14"/>
      <c r="CX2034" s="14"/>
      <c r="CY2034" s="14"/>
      <c r="CZ2034" s="14"/>
      <c r="DA2034" s="14"/>
      <c r="DB2034" s="14"/>
    </row>
    <row r="2035" spans="22:106" x14ac:dyDescent="0.2"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  <c r="AU2035" s="14"/>
      <c r="AV2035" s="14"/>
      <c r="AW2035" s="14"/>
      <c r="AX2035" s="14"/>
      <c r="AY2035" s="14"/>
      <c r="AZ2035" s="14"/>
      <c r="BA2035" s="14"/>
      <c r="BB2035" s="14"/>
      <c r="BC2035" s="14"/>
      <c r="BD2035" s="14"/>
      <c r="BE2035" s="14"/>
      <c r="BF2035" s="14"/>
      <c r="BG2035" s="14"/>
      <c r="BH2035" s="14"/>
      <c r="BI2035" s="14"/>
      <c r="BJ2035" s="14"/>
      <c r="BK2035" s="14"/>
      <c r="BL2035" s="14"/>
      <c r="BM2035" s="14"/>
      <c r="BN2035" s="14"/>
      <c r="BO2035" s="14"/>
      <c r="BP2035" s="14"/>
      <c r="BQ2035" s="14"/>
      <c r="BR2035" s="14"/>
      <c r="BS2035" s="14"/>
      <c r="BT2035" s="14"/>
      <c r="BU2035" s="14"/>
      <c r="BV2035" s="14"/>
      <c r="BW2035" s="14"/>
      <c r="BX2035" s="14"/>
      <c r="BY2035" s="14"/>
      <c r="BZ2035" s="14"/>
      <c r="CA2035" s="14"/>
      <c r="CB2035" s="14"/>
      <c r="CC2035" s="14"/>
      <c r="CD2035" s="14"/>
      <c r="CE2035" s="14"/>
      <c r="CF2035" s="14"/>
      <c r="CG2035" s="14"/>
      <c r="CH2035" s="14"/>
      <c r="CI2035" s="14"/>
      <c r="CJ2035" s="14"/>
      <c r="CK2035" s="14"/>
      <c r="CL2035" s="14"/>
      <c r="CM2035" s="14"/>
      <c r="CN2035" s="14"/>
      <c r="CO2035" s="14"/>
      <c r="CP2035" s="14"/>
      <c r="CQ2035" s="14"/>
      <c r="CR2035" s="14"/>
      <c r="CS2035" s="14"/>
      <c r="CT2035" s="14"/>
      <c r="CU2035" s="14"/>
      <c r="CV2035" s="14"/>
      <c r="CW2035" s="14"/>
      <c r="CX2035" s="14"/>
      <c r="CY2035" s="14"/>
      <c r="CZ2035" s="14"/>
      <c r="DA2035" s="14"/>
      <c r="DB2035" s="14"/>
    </row>
    <row r="2036" spans="22:106" x14ac:dyDescent="0.2"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  <c r="AU2036" s="14"/>
      <c r="AV2036" s="14"/>
      <c r="AW2036" s="14"/>
      <c r="AX2036" s="14"/>
      <c r="AY2036" s="14"/>
      <c r="AZ2036" s="14"/>
      <c r="BA2036" s="14"/>
      <c r="BB2036" s="14"/>
      <c r="BC2036" s="14"/>
      <c r="BD2036" s="14"/>
      <c r="BE2036" s="14"/>
      <c r="BF2036" s="14"/>
      <c r="BG2036" s="14"/>
      <c r="BH2036" s="14"/>
      <c r="BI2036" s="14"/>
      <c r="BJ2036" s="14"/>
      <c r="BK2036" s="14"/>
      <c r="BL2036" s="14"/>
      <c r="BM2036" s="14"/>
      <c r="BN2036" s="14"/>
      <c r="BO2036" s="14"/>
      <c r="BP2036" s="14"/>
      <c r="BQ2036" s="14"/>
      <c r="BR2036" s="14"/>
      <c r="BS2036" s="14"/>
      <c r="BT2036" s="14"/>
      <c r="BU2036" s="14"/>
      <c r="BV2036" s="14"/>
      <c r="BW2036" s="14"/>
      <c r="BX2036" s="14"/>
      <c r="BY2036" s="14"/>
      <c r="BZ2036" s="14"/>
      <c r="CA2036" s="14"/>
      <c r="CB2036" s="14"/>
      <c r="CC2036" s="14"/>
      <c r="CD2036" s="14"/>
      <c r="CE2036" s="14"/>
      <c r="CF2036" s="14"/>
      <c r="CG2036" s="14"/>
      <c r="CH2036" s="14"/>
      <c r="CI2036" s="14"/>
      <c r="CJ2036" s="14"/>
      <c r="CK2036" s="14"/>
      <c r="CL2036" s="14"/>
      <c r="CM2036" s="14"/>
      <c r="CN2036" s="14"/>
      <c r="CO2036" s="14"/>
      <c r="CP2036" s="14"/>
      <c r="CQ2036" s="14"/>
      <c r="CR2036" s="14"/>
      <c r="CS2036" s="14"/>
      <c r="CT2036" s="14"/>
      <c r="CU2036" s="14"/>
      <c r="CV2036" s="14"/>
      <c r="CW2036" s="14"/>
      <c r="CX2036" s="14"/>
      <c r="CY2036" s="14"/>
      <c r="CZ2036" s="14"/>
      <c r="DA2036" s="14"/>
      <c r="DB2036" s="14"/>
    </row>
  </sheetData>
  <sheetProtection algorithmName="SHA-512" hashValue="ZDy/m4FkIwShDoU+epjkgoNOI5KicblvghCqU6MTOTYUD6fjf4qyl2Agi+zJLxNnn8jisBs3Z2pKEzqwRO+Vxw==" saltValue="ZsbkFVZ+sj19FwiML/MXQw==" spinCount="100000" sheet="1" objects="1" scenarios="1"/>
  <mergeCells count="140">
    <mergeCell ref="B153:E153"/>
    <mergeCell ref="B155:E155"/>
    <mergeCell ref="F151:N151"/>
    <mergeCell ref="F152:N152"/>
    <mergeCell ref="F153:N153"/>
    <mergeCell ref="F155:N155"/>
    <mergeCell ref="B154:E154"/>
    <mergeCell ref="F154:N154"/>
    <mergeCell ref="L122:P122"/>
    <mergeCell ref="B152:E152"/>
    <mergeCell ref="B78:G78"/>
    <mergeCell ref="H63:U65"/>
    <mergeCell ref="L78:R78"/>
    <mergeCell ref="L77:R77"/>
    <mergeCell ref="L75:R75"/>
    <mergeCell ref="L76:R76"/>
    <mergeCell ref="H75:K75"/>
    <mergeCell ref="H76:K76"/>
    <mergeCell ref="H77:K77"/>
    <mergeCell ref="H78:K78"/>
    <mergeCell ref="S75:U75"/>
    <mergeCell ref="S76:U76"/>
    <mergeCell ref="S77:U77"/>
    <mergeCell ref="S78:U78"/>
    <mergeCell ref="B83:U83"/>
    <mergeCell ref="B81:U81"/>
    <mergeCell ref="B80:U80"/>
    <mergeCell ref="C104:U104"/>
    <mergeCell ref="C102:U102"/>
    <mergeCell ref="C103:U103"/>
    <mergeCell ref="B90:U90"/>
    <mergeCell ref="B76:G76"/>
    <mergeCell ref="B63:G65"/>
    <mergeCell ref="L118:P118"/>
    <mergeCell ref="L120:P120"/>
    <mergeCell ref="B116:K116"/>
    <mergeCell ref="B118:K118"/>
    <mergeCell ref="B122:K122"/>
    <mergeCell ref="B16:P16"/>
    <mergeCell ref="B120:K120"/>
    <mergeCell ref="B150:N150"/>
    <mergeCell ref="B151:E151"/>
    <mergeCell ref="N56:R56"/>
    <mergeCell ref="E56:M56"/>
    <mergeCell ref="B43:U43"/>
    <mergeCell ref="B44:D46"/>
    <mergeCell ref="B50:D52"/>
    <mergeCell ref="B53:D55"/>
    <mergeCell ref="B60:G62"/>
    <mergeCell ref="B66:G68"/>
    <mergeCell ref="B30:D32"/>
    <mergeCell ref="N30:P32"/>
    <mergeCell ref="Q30:U32"/>
    <mergeCell ref="B1:M1"/>
    <mergeCell ref="B117:M117"/>
    <mergeCell ref="Q16:U16"/>
    <mergeCell ref="E29:U29"/>
    <mergeCell ref="N19:P19"/>
    <mergeCell ref="Q20:U20"/>
    <mergeCell ref="E23:M23"/>
    <mergeCell ref="E24:U24"/>
    <mergeCell ref="B27:U27"/>
    <mergeCell ref="N23:P23"/>
    <mergeCell ref="Q23:U23"/>
    <mergeCell ref="B23:D23"/>
    <mergeCell ref="B24:D24"/>
    <mergeCell ref="L116:P116"/>
    <mergeCell ref="C95:H95"/>
    <mergeCell ref="J95:N95"/>
    <mergeCell ref="P95:T95"/>
    <mergeCell ref="N21:P21"/>
    <mergeCell ref="N22:P22"/>
    <mergeCell ref="B21:D21"/>
    <mergeCell ref="B22:D22"/>
    <mergeCell ref="E35:M35"/>
    <mergeCell ref="N35:P35"/>
    <mergeCell ref="Q35:U35"/>
    <mergeCell ref="B56:D56"/>
    <mergeCell ref="B29:D29"/>
    <mergeCell ref="S56:U56"/>
    <mergeCell ref="E39:U39"/>
    <mergeCell ref="E40:M40"/>
    <mergeCell ref="N40:P40"/>
    <mergeCell ref="B47:D49"/>
    <mergeCell ref="E33:M33"/>
    <mergeCell ref="N33:P33"/>
    <mergeCell ref="Q33:U33"/>
    <mergeCell ref="Q40:U40"/>
    <mergeCell ref="B33:D33"/>
    <mergeCell ref="B34:D34"/>
    <mergeCell ref="Q22:U22"/>
    <mergeCell ref="B77:G77"/>
    <mergeCell ref="B84:U84"/>
    <mergeCell ref="B88:U88"/>
    <mergeCell ref="B85:U85"/>
    <mergeCell ref="B86:U86"/>
    <mergeCell ref="B89:U89"/>
    <mergeCell ref="B91:U91"/>
    <mergeCell ref="B92:U92"/>
    <mergeCell ref="D3:E3"/>
    <mergeCell ref="G3:K3"/>
    <mergeCell ref="D9:E9"/>
    <mergeCell ref="G9:K9"/>
    <mergeCell ref="D12:E12"/>
    <mergeCell ref="D6:E6"/>
    <mergeCell ref="G6:K6"/>
    <mergeCell ref="B35:D35"/>
    <mergeCell ref="B39:D39"/>
    <mergeCell ref="B36:D38"/>
    <mergeCell ref="E34:M34"/>
    <mergeCell ref="B19:D19"/>
    <mergeCell ref="E19:M19"/>
    <mergeCell ref="B20:D20"/>
    <mergeCell ref="E20:M20"/>
    <mergeCell ref="E21:M21"/>
    <mergeCell ref="E22:M22"/>
    <mergeCell ref="C96:H96"/>
    <mergeCell ref="J96:N96"/>
    <mergeCell ref="P96:T96"/>
    <mergeCell ref="B15:L15"/>
    <mergeCell ref="G12:L12"/>
    <mergeCell ref="M12:P12"/>
    <mergeCell ref="N17:P17"/>
    <mergeCell ref="B14:O14"/>
    <mergeCell ref="L44:M46"/>
    <mergeCell ref="L47:M49"/>
    <mergeCell ref="N44:U46"/>
    <mergeCell ref="N47:U49"/>
    <mergeCell ref="N36:P38"/>
    <mergeCell ref="L37:M37"/>
    <mergeCell ref="B69:G71"/>
    <mergeCell ref="B72:G74"/>
    <mergeCell ref="B75:G75"/>
    <mergeCell ref="B59:U59"/>
    <mergeCell ref="N34:P34"/>
    <mergeCell ref="Q34:U34"/>
    <mergeCell ref="B40:D40"/>
    <mergeCell ref="N20:P20"/>
    <mergeCell ref="Q19:U19"/>
    <mergeCell ref="Q21:U21"/>
  </mergeCells>
  <phoneticPr fontId="0" type="noConversion"/>
  <conditionalFormatting sqref="B36:U38">
    <cfRule type="expression" dxfId="11" priority="15">
      <formula>$G$106=1</formula>
    </cfRule>
  </conditionalFormatting>
  <conditionalFormatting sqref="F37:K37">
    <cfRule type="expression" dxfId="10" priority="10">
      <formula>$G$106=1</formula>
    </cfRule>
  </conditionalFormatting>
  <conditionalFormatting sqref="R37">
    <cfRule type="expression" dxfId="9" priority="9">
      <formula>$E$106=1</formula>
    </cfRule>
  </conditionalFormatting>
  <conditionalFormatting sqref="T37">
    <cfRule type="expression" dxfId="8" priority="8">
      <formula>$E$106=1</formula>
    </cfRule>
  </conditionalFormatting>
  <conditionalFormatting sqref="N33:U33">
    <cfRule type="expression" dxfId="7" priority="21">
      <formula>$L$120=1</formula>
    </cfRule>
  </conditionalFormatting>
  <conditionalFormatting sqref="N22:U23">
    <cfRule type="expression" dxfId="6" priority="22">
      <formula>$L$122&gt;1</formula>
    </cfRule>
  </conditionalFormatting>
  <conditionalFormatting sqref="B59:U79">
    <cfRule type="expression" dxfId="5" priority="23">
      <formula>$L$116=2</formula>
    </cfRule>
    <cfRule type="expression" dxfId="4" priority="24">
      <formula>$I$109=1</formula>
    </cfRule>
  </conditionalFormatting>
  <conditionalFormatting sqref="Q37:U37">
    <cfRule type="expression" dxfId="3" priority="25">
      <formula>$L$120=1</formula>
    </cfRule>
  </conditionalFormatting>
  <conditionalFormatting sqref="Q22:U23">
    <cfRule type="expression" dxfId="2" priority="26">
      <formula>$L$122&gt;1</formula>
    </cfRule>
  </conditionalFormatting>
  <conditionalFormatting sqref="Q33:U33">
    <cfRule type="expression" dxfId="1" priority="28">
      <formula>$L$120=1</formula>
    </cfRule>
  </conditionalFormatting>
  <conditionalFormatting sqref="E34:M34 Q30:U32">
    <cfRule type="expression" dxfId="0" priority="29">
      <formula>$L$116=2</formula>
    </cfRule>
  </conditionalFormatting>
  <hyperlinks>
    <hyperlink ref="F152" r:id="rId1" xr:uid="{606A737A-93D3-44BB-A010-17412D5DAE45}"/>
  </hyperlinks>
  <pageMargins left="0.47244094488188981" right="7.874015748031496E-2" top="0.27559055118110237" bottom="0" header="0.51181102362204722" footer="0.51181102362204722"/>
  <pageSetup paperSize="9"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352425</xdr:colOff>
                    <xdr:row>8</xdr:row>
                    <xdr:rowOff>38100</xdr:rowOff>
                  </from>
                  <to>
                    <xdr:col>3</xdr:col>
                    <xdr:colOff>9525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5</xdr:col>
                    <xdr:colOff>66675</xdr:colOff>
                    <xdr:row>8</xdr:row>
                    <xdr:rowOff>28575</xdr:rowOff>
                  </from>
                  <to>
                    <xdr:col>6</xdr:col>
                    <xdr:colOff>152400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Group Box 6">
              <controlPr defaultSize="0" autoFill="0" autoPict="0">
                <anchor moveWithCells="1">
                  <from>
                    <xdr:col>1</xdr:col>
                    <xdr:colOff>285750</xdr:colOff>
                    <xdr:row>7</xdr:row>
                    <xdr:rowOff>57150</xdr:rowOff>
                  </from>
                  <to>
                    <xdr:col>11</xdr:col>
                    <xdr:colOff>419100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2</xdr:col>
                    <xdr:colOff>352425</xdr:colOff>
                    <xdr:row>11</xdr:row>
                    <xdr:rowOff>38100</xdr:rowOff>
                  </from>
                  <to>
                    <xdr:col>3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5</xdr:col>
                    <xdr:colOff>95250</xdr:colOff>
                    <xdr:row>11</xdr:row>
                    <xdr:rowOff>38100</xdr:rowOff>
                  </from>
                  <to>
                    <xdr:col>6</xdr:col>
                    <xdr:colOff>180975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>
                  <from>
                    <xdr:col>1</xdr:col>
                    <xdr:colOff>295275</xdr:colOff>
                    <xdr:row>10</xdr:row>
                    <xdr:rowOff>57150</xdr:rowOff>
                  </from>
                  <to>
                    <xdr:col>18</xdr:col>
                    <xdr:colOff>276225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Option Button 19">
              <controlPr defaultSize="0" autoFill="0" autoLine="0" autoPict="0">
                <anchor moveWithCells="1">
                  <from>
                    <xdr:col>2</xdr:col>
                    <xdr:colOff>352425</xdr:colOff>
                    <xdr:row>5</xdr:row>
                    <xdr:rowOff>38100</xdr:rowOff>
                  </from>
                  <to>
                    <xdr:col>3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Option Button 20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28575</xdr:rowOff>
                  </from>
                  <to>
                    <xdr:col>6</xdr:col>
                    <xdr:colOff>152400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Group Box 21">
              <controlPr defaultSize="0" autoFill="0" autoPict="0">
                <anchor moveWithCells="1">
                  <from>
                    <xdr:col>1</xdr:col>
                    <xdr:colOff>285750</xdr:colOff>
                    <xdr:row>4</xdr:row>
                    <xdr:rowOff>57150</xdr:rowOff>
                  </from>
                  <to>
                    <xdr:col>11</xdr:col>
                    <xdr:colOff>419100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Option Button 23">
              <controlPr defaultSize="0" autoFill="0" autoLine="0" autoPict="0">
                <anchor moveWithCells="1">
                  <from>
                    <xdr:col>11</xdr:col>
                    <xdr:colOff>333375</xdr:colOff>
                    <xdr:row>11</xdr:row>
                    <xdr:rowOff>28575</xdr:rowOff>
                  </from>
                  <to>
                    <xdr:col>12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</vt:lpstr>
      <vt:lpstr>ŽÁDOST!Oblast_tisku</vt:lpstr>
    </vt:vector>
  </TitlesOfParts>
  <Company>C.C.L.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J.Dušek</dc:creator>
  <cp:lastModifiedBy>Jiří Dušek</cp:lastModifiedBy>
  <cp:lastPrinted>2022-02-23T10:37:23Z</cp:lastPrinted>
  <dcterms:created xsi:type="dcterms:W3CDTF">2003-11-27T14:57:57Z</dcterms:created>
  <dcterms:modified xsi:type="dcterms:W3CDTF">2022-02-23T10:37:34Z</dcterms:modified>
</cp:coreProperties>
</file>